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resupuesto\Desktop\ACCESO A INFORMACION\AÑO 2020\INFORMACION DE OFICIO\ENERO\DMP\"/>
    </mc:Choice>
  </mc:AlternateContent>
  <bookViews>
    <workbookView xWindow="0" yWindow="0" windowWidth="28800" windowHeight="12300" firstSheet="3" activeTab="6"/>
  </bookViews>
  <sheets>
    <sheet name="Contenido" sheetId="24" r:id="rId1"/>
    <sheet name="0_CATALOGO_PRODUCTOS" sheetId="53" r:id="rId2"/>
    <sheet name="1_PEI_POM_APoblación " sheetId="51" r:id="rId3"/>
    <sheet name="2_Analisis_actores" sheetId="46" r:id="rId4"/>
    <sheet name="3_Disponibilidad Financiera" sheetId="17" r:id="rId5"/>
    <sheet name="4_POA " sheetId="52" r:id="rId6"/>
    <sheet name="5_Estructura programatica" sheetId="28" r:id="rId7"/>
  </sheets>
  <externalReferences>
    <externalReference r:id="rId8"/>
    <externalReference r:id="rId9"/>
  </externalReferences>
  <definedNames>
    <definedName name="_xlnm._FilterDatabase" localSheetId="1" hidden="1">'0_CATALOGO_PRODUCTOS'!$A$15:$L$61</definedName>
    <definedName name="PobRenap" localSheetId="1">'[1]2.4C_Proyección_Población'!#REF!</definedName>
    <definedName name="PobRenap" localSheetId="2">'[1]2.4C_Proyección_Población'!#REF!</definedName>
    <definedName name="PobRenap" localSheetId="5">'[1]2.4C_Proyección_Población'!#REF!</definedName>
    <definedName name="PobRenap">'[1]2.4C_Proyección_Población'!#REF!</definedName>
    <definedName name="POBT17" localSheetId="1">'[2]2.4C_Proyección_Población'!#REF!</definedName>
    <definedName name="POBT17" localSheetId="2">'[2]2.4C_Proyección_Población'!#REF!</definedName>
    <definedName name="POBT17" localSheetId="5">'[2]2.4C_Proyección_Población'!#REF!</definedName>
    <definedName name="POBT17">'[2]2.4C_Proyección_Población'!#REF!</definedName>
    <definedName name="POBTOT17" localSheetId="1">'[1]2.4C_Proyección_Población'!#REF!</definedName>
    <definedName name="POBTOT17" localSheetId="2">'[1]2.4C_Proyección_Población'!#REF!</definedName>
    <definedName name="POBTOT17" localSheetId="5">'[1]2.4C_Proyección_Población'!#REF!</definedName>
    <definedName name="POBTOT17">'[1]2.4C_Proyección_Población'!#REF!</definedName>
    <definedName name="Totp16" localSheetId="1">#REF!</definedName>
    <definedName name="Totp16" localSheetId="2">#REF!</definedName>
    <definedName name="Totp16" localSheetId="5">#REF!</definedName>
    <definedName name="Totp16">#REF!</definedName>
    <definedName name="Totpob16" localSheetId="1">'[2]2.4C_Proyección_Población'!#REF!</definedName>
    <definedName name="Totpob16" localSheetId="2">'[2]2.4C_Proyección_Población'!#REF!</definedName>
    <definedName name="Totpob16" localSheetId="5">'[2]2.4C_Proyección_Población'!#REF!</definedName>
    <definedName name="Totpob16">'[2]2.4C_Proyección_Población'!#REF!</definedName>
    <definedName name="Tpob16" localSheetId="1">'[1]2.4C_Proyección_Población'!#REF!</definedName>
    <definedName name="Tpob16" localSheetId="2">'[1]2.4C_Proyección_Población'!#REF!</definedName>
    <definedName name="Tpob16" localSheetId="5">'[1]2.4C_Proyección_Población'!#REF!</definedName>
    <definedName name="Tpob16">'[1]2.4C_Proyección_Población'!#REF!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7" i="17" l="1"/>
  <c r="C26" i="17"/>
  <c r="B26" i="17"/>
  <c r="B25" i="17"/>
  <c r="E25" i="17" s="1"/>
  <c r="B24" i="17"/>
  <c r="E24" i="17" s="1"/>
  <c r="E23" i="17"/>
  <c r="B23" i="17"/>
  <c r="C23" i="17" s="1"/>
  <c r="E22" i="17"/>
  <c r="C22" i="17"/>
  <c r="E21" i="17"/>
  <c r="C21" i="17"/>
  <c r="E20" i="17"/>
  <c r="C20" i="17"/>
  <c r="E19" i="17"/>
  <c r="C19" i="17"/>
  <c r="E18" i="17"/>
  <c r="C18" i="17"/>
  <c r="B18" i="17"/>
  <c r="B17" i="17"/>
  <c r="E17" i="17" s="1"/>
  <c r="C17" i="17" l="1"/>
  <c r="C25" i="17"/>
  <c r="B29" i="17"/>
  <c r="C24" i="17"/>
  <c r="U31" i="52" l="1"/>
  <c r="X31" i="52" s="1"/>
  <c r="S32" i="52"/>
  <c r="Y32" i="52" s="1"/>
  <c r="Z32" i="52" s="1"/>
  <c r="U33" i="52"/>
  <c r="X33" i="52" s="1"/>
  <c r="S25" i="52"/>
  <c r="X17" i="52"/>
  <c r="Y17" i="52"/>
  <c r="Z17" i="52" s="1"/>
  <c r="X18" i="52"/>
  <c r="Y18" i="52"/>
  <c r="Z18" i="52"/>
  <c r="X19" i="52"/>
  <c r="Y19" i="52"/>
  <c r="Z19" i="52" s="1"/>
  <c r="X20" i="52"/>
  <c r="Y20" i="52"/>
  <c r="Z20" i="52"/>
  <c r="X21" i="52"/>
  <c r="Y21" i="52"/>
  <c r="Z21" i="52" s="1"/>
  <c r="X22" i="52"/>
  <c r="Y22" i="52"/>
  <c r="Z22" i="52"/>
  <c r="X23" i="52"/>
  <c r="Y23" i="52"/>
  <c r="Z23" i="52" s="1"/>
  <c r="X24" i="52"/>
  <c r="Y24" i="52"/>
  <c r="Z24" i="52" s="1"/>
  <c r="X25" i="52"/>
  <c r="Y25" i="52"/>
  <c r="Z25" i="52" s="1"/>
  <c r="X26" i="52"/>
  <c r="Y26" i="52"/>
  <c r="Z26" i="52" s="1"/>
  <c r="X27" i="52"/>
  <c r="Y27" i="52"/>
  <c r="Z27" i="52" s="1"/>
  <c r="X28" i="52"/>
  <c r="Y28" i="52"/>
  <c r="Z28" i="52" s="1"/>
  <c r="X29" i="52"/>
  <c r="Y29" i="52"/>
  <c r="Z29" i="52" s="1"/>
  <c r="X30" i="52"/>
  <c r="Y30" i="52"/>
  <c r="Z30" i="52" s="1"/>
  <c r="Y31" i="52"/>
  <c r="Z31" i="52" s="1"/>
  <c r="X32" i="52"/>
  <c r="X16" i="52"/>
  <c r="S24" i="52"/>
  <c r="S17" i="52"/>
  <c r="S18" i="52"/>
  <c r="S19" i="52"/>
  <c r="S20" i="52"/>
  <c r="S21" i="52"/>
  <c r="S22" i="52"/>
  <c r="S23" i="52"/>
  <c r="S26" i="52"/>
  <c r="S27" i="52"/>
  <c r="S28" i="52"/>
  <c r="S29" i="52"/>
  <c r="S30" i="52"/>
  <c r="S16" i="52"/>
  <c r="Y33" i="52" l="1"/>
  <c r="Z33" i="52" s="1"/>
  <c r="Z22" i="51" l="1"/>
  <c r="M22" i="51" s="1"/>
  <c r="Z23" i="51"/>
  <c r="M23" i="51" s="1"/>
  <c r="Z24" i="51"/>
  <c r="M24" i="51" s="1"/>
  <c r="Z25" i="51"/>
  <c r="M25" i="51" s="1"/>
  <c r="Z26" i="51"/>
  <c r="M26" i="51" s="1"/>
  <c r="Z27" i="51"/>
  <c r="M27" i="51" s="1"/>
  <c r="Z28" i="51"/>
  <c r="M28" i="51" s="1"/>
  <c r="Z29" i="51"/>
  <c r="M29" i="51" s="1"/>
  <c r="Z30" i="51"/>
  <c r="M30" i="51" s="1"/>
  <c r="Z31" i="51"/>
  <c r="M31" i="51" s="1"/>
  <c r="Q34" i="52" l="1"/>
  <c r="O32" i="51"/>
  <c r="Z21" i="51" l="1"/>
  <c r="M21" i="51" s="1"/>
  <c r="Z20" i="51"/>
  <c r="M20" i="51" s="1"/>
  <c r="Z19" i="51" l="1"/>
  <c r="M19" i="51" s="1"/>
  <c r="Z18" i="51" l="1"/>
  <c r="M18" i="51" s="1"/>
  <c r="B35" i="17"/>
  <c r="Z32" i="51" l="1"/>
  <c r="M32" i="51" s="1"/>
  <c r="E47" i="51"/>
  <c r="G47" i="51"/>
  <c r="I47" i="51"/>
  <c r="Y16" i="52"/>
  <c r="Z16" i="52" s="1"/>
</calcChain>
</file>

<file path=xl/sharedStrings.xml><?xml version="1.0" encoding="utf-8"?>
<sst xmlns="http://schemas.openxmlformats.org/spreadsheetml/2006/main" count="827" uniqueCount="469">
  <si>
    <t>Descripción</t>
  </si>
  <si>
    <t>Proyectos de arrastre</t>
  </si>
  <si>
    <t>Otros (Especificar)</t>
  </si>
  <si>
    <t>Instrucciones</t>
  </si>
  <si>
    <t>INSTRUCCIONES</t>
  </si>
  <si>
    <t>…</t>
  </si>
  <si>
    <t>Otras</t>
  </si>
  <si>
    <t>Situado constitucional</t>
  </si>
  <si>
    <t>IVA-PAZ</t>
  </si>
  <si>
    <t>Regalías</t>
  </si>
  <si>
    <t>Recursos de CODEDE</t>
  </si>
  <si>
    <t>Planificación</t>
  </si>
  <si>
    <t>Presupuesto</t>
  </si>
  <si>
    <t>Nivel</t>
  </si>
  <si>
    <t>Pgr</t>
  </si>
  <si>
    <t>Subp</t>
  </si>
  <si>
    <t>Proy</t>
  </si>
  <si>
    <t>Act / Ob</t>
  </si>
  <si>
    <t>Bienestar para la gente</t>
  </si>
  <si>
    <t>Ingresos propios</t>
  </si>
  <si>
    <t>Fonpetrol</t>
  </si>
  <si>
    <t>Cooperación Internacional no reembolsable (técnica, financiera, especie)</t>
  </si>
  <si>
    <t>Deuda (monto a pagar en el año)</t>
  </si>
  <si>
    <t>3.1 Objetivo</t>
  </si>
  <si>
    <t>3.2 Elegible</t>
  </si>
  <si>
    <t>4) Desagregación por sexo de la población elegible</t>
  </si>
  <si>
    <t>4.1 Hombres</t>
  </si>
  <si>
    <t>5) Desagregación por área</t>
  </si>
  <si>
    <t xml:space="preserve">5.1 Urbana </t>
  </si>
  <si>
    <t>5.2 Rural</t>
  </si>
  <si>
    <t>3) Monto destinado a Inversión 
 Q.</t>
  </si>
  <si>
    <t xml:space="preserve">3. En el caso de inversión para proyectos que forman capital fijo, indicar el monto según procedencia. </t>
  </si>
  <si>
    <t xml:space="preserve">4) % de Inversión </t>
  </si>
  <si>
    <t>5) Monto destinado a funcionamiento 
Q.</t>
  </si>
  <si>
    <t>6) % de funcionamiento</t>
  </si>
  <si>
    <t>4. Indicar el porcentaje que corresponde a inversión en proyectos que forman capital fijo</t>
  </si>
  <si>
    <t>6. Indicar el porcentaje que corresponde a la disponibilidad financiera destinada para funcionamiento o proyectos que no forman capital fijo</t>
  </si>
  <si>
    <t xml:space="preserve">5.Indicar el monto de la disponibilidad financiera para el funcionamiento o los proyectos que no forman capital fijo </t>
  </si>
  <si>
    <t>9) Total comprometido</t>
  </si>
  <si>
    <t>Actividad</t>
  </si>
  <si>
    <t>Plan Operativo Anual (POA)</t>
  </si>
  <si>
    <t>Instrucciones:</t>
  </si>
  <si>
    <t>6) Observaciones (*)</t>
  </si>
  <si>
    <t>Municipalidad de :____________________________________________________Departamento:___________________________</t>
  </si>
  <si>
    <t>Ejemplo: cuando el beneficio va hacia el ambiente y de forma indirecta a la población</t>
  </si>
  <si>
    <t>Hectárea</t>
  </si>
  <si>
    <t>La unidad de medida de la desagregación por área son Hectáreas</t>
  </si>
  <si>
    <t>Planificación:</t>
  </si>
  <si>
    <t>Presupuesto:</t>
  </si>
  <si>
    <t>Impuesto a circulación de vehículos terrestres</t>
  </si>
  <si>
    <t xml:space="preserve">Nota: las cifras detalladas en la matriz  Disponibilidad Financiera son ejemplos </t>
  </si>
  <si>
    <t>Niños y niñas de 0 a 6 años en situación de pobreza y pobreza extrema, beneficiados con atención integral en Hogares Comunitarios (SOSEP)</t>
  </si>
  <si>
    <t>Riqueza para todos y todas</t>
  </si>
  <si>
    <t>Adultos mayores en condición de pobreza y  pobreza extrema beneficiados con atención integral  (SOSEP)</t>
  </si>
  <si>
    <t xml:space="preserve">Estudiantes del Ciclo Diversificado atendidos con Gratuidad (Mineduc) </t>
  </si>
  <si>
    <t>Jóvenes de 14 a  29 años capacitados en temas de educación vocacional  con asistencia técnica y servicios de información a nivel nacional.  (Mineco)</t>
  </si>
  <si>
    <t>1) Prioridades Nacionales de Desarrollo</t>
  </si>
  <si>
    <t>2) Metas Estratégicas de Desarrollo (MED)</t>
  </si>
  <si>
    <t>7) Responsable de cumplimiento de meta del producto</t>
  </si>
  <si>
    <t xml:space="preserve">Familias con servicios de agua apta para consumo humano </t>
  </si>
  <si>
    <t>Familias con servicios de recolección, tratamiento y disposición final de desechos y residuos sólidos</t>
  </si>
  <si>
    <t>Familias con servicios de alcantarillado</t>
  </si>
  <si>
    <t>Áreas municipales reforestadas</t>
  </si>
  <si>
    <t>8) Corresponsable del cumplimiento de la meta del producto</t>
  </si>
  <si>
    <t>Guatemala Urbana y Rural</t>
  </si>
  <si>
    <t xml:space="preserve">  CATALOGO DE RESULTADOS Y PRODUCTOS VINCULADOS A LA ESTRUCTURA PROGRAMÁTICA PRESUPUESTARIA</t>
  </si>
  <si>
    <t>Proyectos presupuestarios</t>
  </si>
  <si>
    <t>Consejería y capacitación a madres y mujeres embarazadas</t>
  </si>
  <si>
    <t>Servicios de agua apta para consumo humano</t>
  </si>
  <si>
    <t>Servicios de alcantarillado</t>
  </si>
  <si>
    <t>Servicios de manejo de desechos sólidos</t>
  </si>
  <si>
    <t>Familias que reciben otros servicios de saneamiento (mercados, rastros, cementerios)</t>
  </si>
  <si>
    <t>Otros servicios de saneamiento</t>
  </si>
  <si>
    <t xml:space="preserve">Mejoras en sistemas productivos
</t>
  </si>
  <si>
    <t>Infraestructura de salud</t>
  </si>
  <si>
    <t xml:space="preserve">Servicios de Alfabetización </t>
  </si>
  <si>
    <t>Estado garante de los derechos humanos  y conductor del desarrollo</t>
  </si>
  <si>
    <t>Recursos naturales para hoy y para el futuro</t>
  </si>
  <si>
    <t xml:space="preserve">Áreas con ordenamiento vial </t>
  </si>
  <si>
    <t>Áreas con ordenamiento vial</t>
  </si>
  <si>
    <t xml:space="preserve">Familias con servicios de agua potable </t>
  </si>
  <si>
    <t xml:space="preserve"> ---</t>
  </si>
  <si>
    <t>1, 2 y 3</t>
  </si>
  <si>
    <t>En este caso se incluye la desagregación por número de personas y no por número de familias. (ejemplo:  600 familias x promedio 5 miembros = 3000 personas)</t>
  </si>
  <si>
    <t>Areas municipales reforestadas</t>
  </si>
  <si>
    <t>Correlativo</t>
  </si>
  <si>
    <t>Nombre o descripción del actor</t>
  </si>
  <si>
    <t>Recursos /acciones: Indicar que recursos puede aportar el actor (financieros, humanos, asistencia técnica, etc)</t>
  </si>
  <si>
    <t>1) No.</t>
  </si>
  <si>
    <t>2) Actor 
nombre y descripción</t>
  </si>
  <si>
    <t>3) Rol</t>
  </si>
  <si>
    <t>4) Recursos / acciones</t>
  </si>
  <si>
    <t>5) Ubicación geográfica  y área de influencia</t>
  </si>
  <si>
    <t>SI</t>
  </si>
  <si>
    <t>NO</t>
  </si>
  <si>
    <t>4) Resultado municipal</t>
  </si>
  <si>
    <t>A. PLAN ESTRATÉGICO INSTITUCIONAL (PEI)</t>
  </si>
  <si>
    <t>A.</t>
  </si>
  <si>
    <t>El apartado integra la información correspondiente a las orientaciones estratégicas generales, como referencia para la priorización y programación de las acciones de la municipalidad</t>
  </si>
  <si>
    <t>B.</t>
  </si>
  <si>
    <t>5. PRODUCTO</t>
  </si>
  <si>
    <t>5.1 Competencia Propia</t>
  </si>
  <si>
    <t>5.2 competencia delegada</t>
  </si>
  <si>
    <t>Física</t>
  </si>
  <si>
    <t xml:space="preserve">Ubicación geográfica y área de influencia </t>
  </si>
  <si>
    <t>6) Convenios, alianzas,tipo de coordinación</t>
  </si>
  <si>
    <t xml:space="preserve">El apartado de análisis y estrategia, debe agregarse las acciones necesarias para establecer las alianzas o la coordinación esperada entre la municipalidad y el actor </t>
  </si>
  <si>
    <r>
      <t xml:space="preserve">6) Análisis y estrategia: 
</t>
    </r>
    <r>
      <rPr>
        <sz val="10"/>
        <color theme="1"/>
        <rFont val="Calibri"/>
        <family val="2"/>
      </rPr>
      <t xml:space="preserve">La municipalidad debe realizar un análisis de los actores y definir una estrategia de coordinación para mejorar y facilitar la gestión municipal
Ejemplo:
- Establecer convenios interinstitucionales, </t>
    </r>
    <r>
      <rPr>
        <sz val="10"/>
        <color rgb="FF0000FF"/>
        <rFont val="Calibri"/>
        <family val="2"/>
      </rPr>
      <t>¿cuál sería el objetivo y que resultado se esperaría de ese convenio?</t>
    </r>
    <r>
      <rPr>
        <sz val="10"/>
        <color theme="1"/>
        <rFont val="Calibri"/>
        <family val="2"/>
      </rPr>
      <t xml:space="preserve">
- Conformación de mesas de coordinación interinstitucional  </t>
    </r>
    <r>
      <rPr>
        <sz val="10"/>
        <color rgb="FF0000FF"/>
        <rFont val="Calibri"/>
        <family val="2"/>
      </rPr>
      <t>¿cuál sería el propósito y el resultado que se espera?</t>
    </r>
    <r>
      <rPr>
        <sz val="10"/>
        <color theme="1"/>
        <rFont val="Calibri"/>
        <family val="2"/>
      </rPr>
      <t xml:space="preserve">
</t>
    </r>
  </si>
  <si>
    <r>
      <t>Anotar el dato de población total del municipio, como referencia  (población proyectada a</t>
    </r>
    <r>
      <rPr>
        <sz val="10"/>
        <color rgb="FFFF0000"/>
        <rFont val="Calibri"/>
        <family val="2"/>
        <scheme val="minor"/>
      </rPr>
      <t>l 2023</t>
    </r>
    <r>
      <rPr>
        <sz val="10"/>
        <color theme="1"/>
        <rFont val="Calibri"/>
        <family val="2"/>
        <scheme val="minor"/>
      </rPr>
      <t>, según proyecciones del INE)</t>
    </r>
  </si>
  <si>
    <t>2) Productos</t>
  </si>
  <si>
    <t>2.2 Productos competencias delegadas</t>
  </si>
  <si>
    <t>2.1 Productos competencias propias</t>
  </si>
  <si>
    <t>En esta columna se copiarán los productos que la municipalidad programará según lo definido como prioridad en la matriz "1_PEI_POM"
2.1  Los productos de competencia propia
2.2 Los productos de competencia delegada</t>
  </si>
  <si>
    <r>
      <t xml:space="preserve">En esta columna se copiarán los productos que la municipalidad programará según lo definido como prioridad en la matriz </t>
    </r>
    <r>
      <rPr>
        <b/>
        <sz val="10"/>
        <color theme="1"/>
        <rFont val="Calibri"/>
        <family val="2"/>
        <scheme val="minor"/>
      </rPr>
      <t>"1_PEI_POM"</t>
    </r>
    <r>
      <rPr>
        <sz val="10"/>
        <color theme="1"/>
        <rFont val="Calibri"/>
        <family val="2"/>
        <scheme val="minor"/>
      </rPr>
      <t xml:space="preserve">
2.1  Los productos de competencia propia
2.2 Los productos de competencia delegada</t>
    </r>
  </si>
  <si>
    <t>Desagregación por sexo de la población elegible, cuantos hombres y cuantas mujeres serán beneficiadas de las intervenciones que la municipalidad realizará según las necesidades de la población</t>
  </si>
  <si>
    <t>Desagregación de la población por área territorial:   identificar donde se localiza la población que será atendida, en el área urbana o rural</t>
  </si>
  <si>
    <t xml:space="preserve"> 3) Población
 (número de personas)</t>
  </si>
  <si>
    <t>Anotar el dato de población total del municipio, como referencia  (población proyectada al 2023, según proyecciones del INE)</t>
  </si>
  <si>
    <t xml:space="preserve">1) Población Total del municipio   </t>
  </si>
  <si>
    <t>3.1 Cantidad</t>
  </si>
  <si>
    <t>3.2 Unidad de medida</t>
  </si>
  <si>
    <t>4.2 Rural</t>
  </si>
  <si>
    <t>5) Observacciones</t>
  </si>
  <si>
    <t>Indicar donde se llevarán a cabo los productos, si estarán localizados en el área urbana o rural</t>
  </si>
  <si>
    <t>En las observaciones puede agregar alguna consideración o explicación de los datos agregados, por ejemplo: porque se utiliza la unidad de medida indicada.</t>
  </si>
  <si>
    <t>Copiar de la Hoja 1_Matriz_PEI, es información deriva de la priorización que se realizó desde el PEI-POM, solo deberá copiarse como referencia para saber de donde derivan los productos que se programarán para el siguiente año.</t>
  </si>
  <si>
    <r>
      <t xml:space="preserve">Copiar de la hoja </t>
    </r>
    <r>
      <rPr>
        <b/>
        <sz val="11"/>
        <color theme="1"/>
        <rFont val="Calibri"/>
        <family val="2"/>
        <scheme val="minor"/>
      </rPr>
      <t>"1_PEI_POM"</t>
    </r>
    <r>
      <rPr>
        <sz val="11"/>
        <color theme="1"/>
        <rFont val="Calibri"/>
        <family val="2"/>
        <scheme val="minor"/>
      </rPr>
      <t>, el resultado de referencia que fue agregado en el apartado "4" (resultado del PDM-OT o el objetivo del PDM)</t>
    </r>
  </si>
  <si>
    <t>5) Productos</t>
  </si>
  <si>
    <t>8) Responsable de cumplimiento de meta del producto (Municipalidad o ente rector)</t>
  </si>
  <si>
    <t>9) Intervenciones (proyectos, actividades)</t>
  </si>
  <si>
    <t>Copiar de la hoja "1_PEI_POM" los productos de competencia propia y competencia delegada que corresponden al año siguiente, para su respectiva programación, según su relación o vinculación con el resultado priorizado de la columna 4):
5.1 productos de competencia propia de la municipalidad
5.2 productos de competencia delegada, que la municipalidad programará y que contribuirán a los productos de otra institución, los cuales deberán coordinar</t>
  </si>
  <si>
    <t>PLANIFICACIÓN ESTRATÉGICA Y OPERATIVA MULTIANUAL (PEI-POM)</t>
  </si>
  <si>
    <t>MATRIZ DE ANÁLISIS DE ACTORES</t>
  </si>
  <si>
    <t>MATRIZ DE ANÁLISIS DE POBLACIÓN</t>
  </si>
  <si>
    <t>MATRIZ DE ANALISIS DE LA DISPONIBILIDAD FINANCIERA DE LA MUNICIPALIDAD</t>
  </si>
  <si>
    <t>??</t>
  </si>
  <si>
    <t>Rol del actor en cuanto a la gestión municipal: indicar que papel juega dicho actor (ejemplo: cooperación técnica, financiera, coordinación de actividades, validación/aprobación, gestión política, otros)</t>
  </si>
  <si>
    <t>Financiera</t>
  </si>
  <si>
    <r>
      <t xml:space="preserve">Población: agregar la información correspondiente al número de personas que serán beneficiadas con las acciones que la municipalidad impulse por medio del os productos e intervenciones
3.1) población objetivo,  </t>
    </r>
    <r>
      <rPr>
        <b/>
        <sz val="10"/>
        <color theme="1"/>
        <rFont val="Calibri"/>
        <family val="2"/>
        <scheme val="minor"/>
      </rPr>
      <t>número total de personas que demanda o necesita el producto</t>
    </r>
    <r>
      <rPr>
        <sz val="10"/>
        <color theme="1"/>
        <rFont val="Calibri"/>
        <family val="2"/>
        <scheme val="minor"/>
      </rPr>
      <t xml:space="preserve"> (servicios)
3.2) población </t>
    </r>
    <r>
      <rPr>
        <b/>
        <sz val="10"/>
        <color theme="1"/>
        <rFont val="Calibri"/>
        <family val="2"/>
        <scheme val="minor"/>
      </rPr>
      <t>elegible</t>
    </r>
    <r>
      <rPr>
        <sz val="10"/>
        <color theme="1"/>
        <rFont val="Calibri"/>
        <family val="2"/>
        <scheme val="minor"/>
      </rPr>
      <t xml:space="preserve">, </t>
    </r>
    <r>
      <rPr>
        <b/>
        <sz val="10"/>
        <color theme="1"/>
        <rFont val="Calibri"/>
        <family val="2"/>
        <scheme val="minor"/>
      </rPr>
      <t>número de personas o población que será atendida como prioridad por la municipalidad de acuerdo a su capacidad</t>
    </r>
    <r>
      <rPr>
        <sz val="10"/>
        <color theme="1"/>
        <rFont val="Calibri"/>
        <family val="2"/>
        <scheme val="minor"/>
      </rPr>
      <t xml:space="preserve"> para el período 2019-2023.  (En el caso que la desagregación sea por número de personas y no por número de familias, debe aplicarse el número promedio de personas por familia del municipio,  según datos del Censo 2002)</t>
    </r>
  </si>
  <si>
    <t>En este apartado, se indicará cuál es el promedio del número de personas por familia, según el municipio y el área (urbana o rural) con base en los datos de proyección de población del INE, y alguna otra información relevante o que aclare el dato de población</t>
  </si>
  <si>
    <t>Esta columna se refiere a identificar si existe algún convenio, alianza o acciones de coordinación entre la municipalidad y el actor</t>
  </si>
  <si>
    <r>
      <rPr>
        <b/>
        <sz val="12"/>
        <color rgb="FF0000FF"/>
        <rFont val="Calibri"/>
        <family val="2"/>
      </rPr>
      <t>ANALISIS DE ACTORES</t>
    </r>
    <r>
      <rPr>
        <sz val="12"/>
        <color rgb="FF0000FF"/>
        <rFont val="Calibri"/>
        <family val="2"/>
      </rPr>
      <t xml:space="preserve">
Se comprenderá por actores todas aquellas instituciones, organizaciones, entidades y/o personas individuales que establezcan alguna coordinación, alianza o apoyo con relación a la gestión municipal para atender la demanda de la población, en la implementación del PEI-POM-POA </t>
    </r>
    <r>
      <rPr>
        <b/>
        <sz val="12"/>
        <color rgb="FF0000FF"/>
        <rFont val="Calibri"/>
        <family val="2"/>
      </rPr>
      <t>(A continuación algunos ejemplos)</t>
    </r>
  </si>
  <si>
    <t>10.4 Programación Primer cuatrimestre</t>
  </si>
  <si>
    <t>10.5 Programación segundo cuatrimestre</t>
  </si>
  <si>
    <t>10.6 Programación Tercer cuatrimestre</t>
  </si>
  <si>
    <r>
      <rPr>
        <b/>
        <sz val="12"/>
        <color theme="1"/>
        <rFont val="Calibri"/>
        <family val="2"/>
        <scheme val="minor"/>
      </rPr>
      <t>Análisis de actores:</t>
    </r>
    <r>
      <rPr>
        <sz val="12"/>
        <color theme="1"/>
        <rFont val="Calibri"/>
        <family val="2"/>
        <scheme val="minor"/>
      </rPr>
      <t xml:space="preserve"> tiene el propósito de identificar que actores son relevantes para la gestión de la municipalidad, con cuales la municipalidad puede establecer acciones de coordinación y cuales contribuyen a las actividades que la municipalidad realizará durante el período.</t>
    </r>
  </si>
  <si>
    <t>Identificar el nombre de la institución responsable del cumplimiento de la meta del producto.  La municipalidad será la responsable de los productos "competencia propia"; para los productos "competencia delegada" será otra institución.</t>
  </si>
  <si>
    <t>Ordenamiento Territorial</t>
  </si>
  <si>
    <t>Reducción de la pobreza y protección social</t>
  </si>
  <si>
    <t>Para 2030, potenciar y promover la inclusión social, económica y política de todos, independientemente de su edad, sexo, discapacidad, raza, etnia, origen, religión o situación económica u otra condición.</t>
  </si>
  <si>
    <t>Para el 2024, se ha disminuido la pobreza y pobreza extrema con énfasis en los departamentos priorizados, en 27.8 puntos porcentuales. 
 (De 2014 a 2024  en:  pobreza extrema*  /     pobreza**/
Alta Verapaz: 53.6  a 38.71 * /29.50 a  21.3,
Sololá:   39.9  a 28.82 */ 41.10 a  29.7,
Totonicapán:   41. 1  a  29.68 *  / 36.40  a  26.3,
Huehuetenango:  28.6 a 20.66*  / 45.20 a 32.6, 
Quiché 41.8 a  30.19* /32.90  a 23.8,
Chiquimula 41.1  a 29.68  * / 29.50  a  21.30)</t>
  </si>
  <si>
    <t>Para el 2024, se han disminuido en 7 puntos porcentuales los embarazos en niñas y adolescentes
 (De 18% en 2016 a 11% en 2032)</t>
  </si>
  <si>
    <t>Para el 2024, se ha  reducido el analfabetismo  en 9.3 puntos porcentuales  a nivel nacional (De 12.3% en 2016 a 3.0% en 2024)</t>
  </si>
  <si>
    <t>Implementar sistemas y medidas de protección social para todos nacionalmente apropiadas, incluidos pisos, y para el año 2030 lograr una cobertura sustancial de los pobres y los vulnerables.</t>
  </si>
  <si>
    <t xml:space="preserve">Para el 2024,  se ha incrementado en 2,662,105 el número de personas con cobertura de programas sociales para personas en situación de pobreza y vulnerabilidad (de 734,181 en el 2018 a 2,662,105 a 2024)  </t>
  </si>
  <si>
    <t>Acceso a servicios de salud</t>
  </si>
  <si>
    <t>Lograr la cobertura sanitaria universal, en particular la protección contra los riesgos financieros, el acceso a servicios de salud, esenciales de calidad y el acceso a medicamentos y vacunas seguras, eficaces, asequibles y de calidad para todos.</t>
  </si>
  <si>
    <t>Para el 2024, se ha disminuido la razón de mortalidad materna en 90 muertes por cada cien mil nacidos vivos  (De 108 muertes en 2018, a 90 muertes por cada cien mil nacidos vividos en 2024).</t>
  </si>
  <si>
    <t xml:space="preserve">Para el 2024, se ha disminuido la tasa de mortalidad en la niñez en 5 puntos por cada mil nacidos vivos  (De 25 muertes en 2018 a 20 muertes por cada mil nacidos vivos en 2024) </t>
  </si>
  <si>
    <t>Seguridad alimentaria y nutricional</t>
  </si>
  <si>
    <t>Para el año 2032, reducir en no menos de 25 puntos porcentuales la desnutrición crónica en niños y niñas menores de cinco años de los pueblos Maya, Xinka y Garífuna, y la no indígena con énfasis en el área rural.</t>
  </si>
  <si>
    <t xml:space="preserve"> Para el 2024, se ha disminuido la prevalencia de desnutrición crónica en niñas y niños menores de cinco años en 13.23 puntos porcentuales (De 46.5% en 2015 a 33.27% en 2024)</t>
  </si>
  <si>
    <t>Acceso al agua y gestión de RRNN</t>
  </si>
  <si>
    <t>Para 2030, lograr la ordenación sostenible y el uso eficiente de los recursos naturales</t>
  </si>
  <si>
    <t>Para el 2024, se ha incrementado en 10.8 puntos porcentuales el acceso a agua potable domiciliar en los hogares guatemaltecos 
(De 76.3% en 2014 a 87.10% en 2024).</t>
  </si>
  <si>
    <t>Para el 2024, se ha incrementado en 21 puntos porcentuales el  acceso a saneamiento básico en los hogares guatemaltecos  
(De 53.3% en 2014 a 74.3% en 2024).</t>
  </si>
  <si>
    <t>Para 2020, promover la ordenación sostenible de todos los tipos de bosques, poner fin a la deforestación, recuperar los bosques degradados e incrementar la forestación y la reforestación a nivel de país.</t>
  </si>
  <si>
    <t>Para el 2024, se ha incrementado la cobertura forestal a 33.7 por ciento a nivel nacional  (33.0% en 2016)</t>
  </si>
  <si>
    <t>Para el 2024, se ha incrementado en 3.29 puntos porcentuales el índice de cobertura de energía eléctrica para uso domiciliar, a nivel nacional  
(De 92.96% en 2017 a 96.25% en 2024).</t>
  </si>
  <si>
    <t>Empleo e inversión</t>
  </si>
  <si>
    <t>Para 2030, elaborar y poner en práctica políticas encaminadas a promover un turismo sostenible que cree puestos de trabajo y promueva la cultura y los productos locales.</t>
  </si>
  <si>
    <t>Para el 2024, se ha mantenido en 3.5 de calificación del índice de competitividad turística 
(de 3.5 en la edición 2017 del foro de económico mundial).</t>
  </si>
  <si>
    <t>Fortalecimiento institucional, seguridad y justicia</t>
  </si>
  <si>
    <t>Para el 2024, se ha disminuido la tasa de homicidios en 11 puntos (De 21.5 en 2019 a 10.5  por cada cien mil habitantes en 2024)</t>
  </si>
  <si>
    <t>Para el 2024, se ha disminuido en 26 puntos la tasa de delitos cometidos contra el patrimonio de las personas 
(De 56 en 2019 a 30.4 por cada cien mil habitantes en 2024)</t>
  </si>
  <si>
    <t>Para el 2024, se ha disminuido la violencia intrafamiliar en 20 puntos porcentuales  
(De 84% de casos en 2019 a 64% en 2024)</t>
  </si>
  <si>
    <t>Educación</t>
  </si>
  <si>
    <t>Para 2030, velar porque todas las niñas y todos los niños tengan una enseñanza primaria y secundaria completa, gratuita, equitativa y de calidad que produzca resultados de aprendizajes pertinentes y efectivos.</t>
  </si>
  <si>
    <t>Para el 2024, se incrementó en 4.6 puntos porcentuales la población que alcanza el nivel de lectura y en 3.53 puntos porcentuales la población que alcanza el nivel de matemática en niños y niñas del sexto grado del nivel primario, (de 40.40% en lectura en 2014 a 45 % a 2024 y de 44.47% en matemática a 48% a 2024).</t>
  </si>
  <si>
    <t>Para el 2024, se incrementó en 05 puntos porcentuales la población que alcanza el nivel de lectura y en 03 puntos porcentuales la población que alcanza el nivel de matemática en jóvenes del tercer grado del ciclo básico del nivel medio, (de 15% en lectura en 2013 a 20% a 2024 y de 18% en matemática a 21% a 2024).</t>
  </si>
  <si>
    <t>El 100.0% de los municipios cuentan con planes de ordenamiento territorial integral que se implementan satisfactoriamente.</t>
  </si>
  <si>
    <t>Para el 2024, se ha incrementado en 36 puntos porcentuales los gobiernos locales que mejoran la gestión municipal en función de sus competencias   (De 14%  en categorias media  a alta en  2016 a 50% en 2024, según el Ranking de la gestión municipal)</t>
  </si>
  <si>
    <t>Contenido:</t>
  </si>
  <si>
    <t>Se refiere a los códigos de los programas presupuestarios relacionados con los resultados priorizados</t>
  </si>
  <si>
    <t>Se refiere a los códigos de los sub programas presupuestarios relacionados con los resultados priorizados</t>
  </si>
  <si>
    <t>Nombre del sub-programa presupuestario al cual se vincula el resultado estratégico (en caso aplique)</t>
  </si>
  <si>
    <t>Productos relacionados con las competencias propias de la municipalidad</t>
  </si>
  <si>
    <t>Productos relacionados con las competencias delegadas de la municipalidad</t>
  </si>
  <si>
    <t>PNUD</t>
  </si>
  <si>
    <t>Cooperación financiera</t>
  </si>
  <si>
    <t>Financieros, asistencia técnica</t>
  </si>
  <si>
    <t>municipal
Aldea xx
Microregión xx
comunidad xx</t>
  </si>
  <si>
    <t>MSPAS</t>
  </si>
  <si>
    <t>Coordinación</t>
  </si>
  <si>
    <t>Vigilancia de la calidad de agua
Atención preventiva
Cordinación interinstitucional</t>
  </si>
  <si>
    <t>Nacional/departamental/municipal
Aldea xx
Microregión xx
comunidad xx</t>
  </si>
  <si>
    <t>Codede</t>
  </si>
  <si>
    <t>aprobación</t>
  </si>
  <si>
    <t>Financieros 
Seguimiento a la ejecución de proyectos</t>
  </si>
  <si>
    <t>Mancomunidad Gran Ciudad del Sur</t>
  </si>
  <si>
    <t>Gestión política</t>
  </si>
  <si>
    <t>Financieros, asistencia técnica, coordinación interinstitucional; coordinación con agencias de cooperación</t>
  </si>
  <si>
    <t>Inter-departamental / inter-municipal</t>
  </si>
  <si>
    <t>Habitat para la Humanidad</t>
  </si>
  <si>
    <t>Cooperación técnica</t>
  </si>
  <si>
    <t>Asistencia técnica</t>
  </si>
  <si>
    <t>10) Meta de la intervención 2020</t>
  </si>
  <si>
    <t>Indicar cual es la meta del producto para el periodo 2020-2024 como referencia general</t>
  </si>
  <si>
    <t>Indicar cual es la meta del producto para el año siguiente de programación 2020</t>
  </si>
  <si>
    <t>2) Disponibilidad financiera para el año 2020
Q.</t>
  </si>
  <si>
    <t>1) Procedencia del financiamiento a nivel municipal para el año 2020</t>
  </si>
  <si>
    <t>8) Recursos comprometidos para el año fiscal 2019</t>
  </si>
  <si>
    <t>10) Total Disponible para el año fiscal 2020</t>
  </si>
  <si>
    <t>1. Identificar la procedencia del financiamiento municipal para el 2020</t>
  </si>
  <si>
    <t>2. Indicar el monto total para el año 2020, según procedencia.</t>
  </si>
  <si>
    <t>7. Monto total para el financiamiento del 2020</t>
  </si>
  <si>
    <t>8. Recursos comprometidos para el año fiscal 2020, ya sea por proyectos de arrastre, pago de deudas o cualquier otro.</t>
  </si>
  <si>
    <t>9. Monto total comprometido para el 2020</t>
  </si>
  <si>
    <t>10.  Monto total disponible para el financiamiento de la gestión municipal del 2020</t>
  </si>
  <si>
    <t>Disponibilidad financiera para el Plan Operativo Anual 2020</t>
  </si>
  <si>
    <t xml:space="preserve">El apartado corresponde a la información que se programará para el período del plan operativo multianual 2020-2024, que integra los productos de competencia propia y delegada, la meta del período y la desagregación de la programación por año de dicho período </t>
  </si>
  <si>
    <t>Con base en el PEI vigente y de acuerdo a los temas priorizados por la municipalidad, copiar las columnas 2, 4 y 6 de la "0_matriz_referencia", que contienen la información relacionada con las prioridades nacionales, las metas estratégicas de desarrollo y los resultados estratégicos de país, que orientará el quehacer institucional para el período 2020-2024</t>
  </si>
  <si>
    <r>
      <rPr>
        <b/>
        <sz val="12"/>
        <color theme="1"/>
        <rFont val="Calibri"/>
        <family val="2"/>
        <scheme val="minor"/>
      </rPr>
      <t>PEI_POM_Apoblación</t>
    </r>
    <r>
      <rPr>
        <sz val="12"/>
        <color theme="1"/>
        <rFont val="Calibri"/>
        <family val="2"/>
        <scheme val="minor"/>
      </rPr>
      <t>:  Esta hoja contiene la información para el Plan Estratégico Institucional (PEI), según las prioridades que la Municipalidad haya establecido para el período 2020-2024
Así mismo, se agrega el análisis de población,tomando como base los productos que la municipalidad incluirá en su programación multianual (POM), es decir, a que población va atender la municipalidad  durante el período.</t>
    </r>
  </si>
  <si>
    <r>
      <t xml:space="preserve">Disponibilidad financiera: </t>
    </r>
    <r>
      <rPr>
        <sz val="12"/>
        <color theme="1"/>
        <rFont val="Calibri"/>
        <family val="2"/>
        <scheme val="minor"/>
      </rPr>
      <t>contiene la información financiera que sirve de base para la programación del año siguiente, 2020.</t>
    </r>
  </si>
  <si>
    <r>
      <rPr>
        <b/>
        <sz val="12"/>
        <color theme="1"/>
        <rFont val="Calibri"/>
        <family val="2"/>
        <scheme val="minor"/>
      </rPr>
      <t>POA:</t>
    </r>
    <r>
      <rPr>
        <sz val="12"/>
        <color theme="1"/>
        <rFont val="Calibri"/>
        <family val="2"/>
        <scheme val="minor"/>
      </rPr>
      <t xml:space="preserve"> Esta matriz contiene la información desagregada para la programación de los productos, actividades y proyectos que la municipalidad realizará durante el año siguientes, es decir para el 2020. </t>
    </r>
  </si>
  <si>
    <r>
      <rPr>
        <b/>
        <sz val="12"/>
        <color theme="1"/>
        <rFont val="Calibri"/>
        <family val="2"/>
        <scheme val="minor"/>
      </rPr>
      <t>Estructura programática</t>
    </r>
    <r>
      <rPr>
        <sz val="12"/>
        <color theme="1"/>
        <rFont val="Calibri"/>
        <family val="2"/>
        <scheme val="minor"/>
      </rPr>
      <t>: es la vinculación de las prioridades que derivan del Plan Estratégico Institucional  con la estructura del presupuesto, por medio de la cual se asignarán los recursos financieros para llevar a cabo la programación correspondiente al año 2020.</t>
    </r>
  </si>
  <si>
    <t>Nombre del Eje del Plan Nacional de Desarrollo: K´atun Nuestra Guatemala 2032</t>
  </si>
  <si>
    <t>Nombre de las 10 Prioridades Nacionales de Desarrollo establecidas para el pais , según puntos resolutivos del CONADUR 8-2017 Y 3-2018</t>
  </si>
  <si>
    <t xml:space="preserve">Meta Estrategíca de Desarrollo se refiere a los temas desagregados que aborda cada una de las10  Prioridades Nacionales de Desarrollo (las metas son 16 distribuidas en las 10 Prioridades)  http://pnd.gt/ODS/ODS/prioridades/index.aspx </t>
  </si>
  <si>
    <t>Los resultados estratégicos de desarrollo RED según las prioridades nacionales y sus metas estratégicas de desarrollo.(es la expresión presupuestaria de la MED)</t>
  </si>
  <si>
    <t>Nombre del programa presupuestario al cual se vincula el resultado estratégico de desarrollo</t>
  </si>
  <si>
    <t>Eje PND (1)</t>
  </si>
  <si>
    <t>Priodidad Nacional de Desarrollo  (2)</t>
  </si>
  <si>
    <t>Meta Estratégica de Desarrollo
 MED (3)</t>
  </si>
  <si>
    <t>Resultados Estratégicos de Desarrollo (4)</t>
  </si>
  <si>
    <t>Cód. P (5)</t>
  </si>
  <si>
    <t>Cód. SP (6)</t>
  </si>
  <si>
    <t>Programa (7)</t>
  </si>
  <si>
    <t>Sub-Programa (8)</t>
  </si>
  <si>
    <t>Productos competencia propia (9)</t>
  </si>
  <si>
    <t>Personas de 15 años en adelante atendidas en idioma español.(CONALFA)</t>
  </si>
  <si>
    <t>Personas de 15 años en adelante atendidas en idiomas maya, garífuna y xinca. (CONALFA)</t>
  </si>
  <si>
    <t>Población con acceso a métodos de planificación familiar (MSPAS)</t>
  </si>
  <si>
    <t>Mujeres embarazadas reciben consejería y  atención en temas sobre lactancia materna exclusiva y preparación de alimentos, nutrición,  preparación, manipulación  de alimentos e higiene personal, prácticas de cuidado infantil, asistencia médica y capacitaciones sobre temas de prevención a comadronas (MSPAS)</t>
  </si>
  <si>
    <t>SIN RED ASOCIADO</t>
  </si>
  <si>
    <t>Señalización turística en beneficio de visitantes nacionales e internacionales (INGUAT)</t>
  </si>
  <si>
    <t>Seguridad policial (INGUAT)</t>
  </si>
  <si>
    <t>Al final del 2024 el 26.8 % de los municipios implementan los Planes de Desarrollo Municipal y Ordenamiento Territorial PDM-OT. (De 0% en 2018 a 26.88% en 2024)</t>
  </si>
  <si>
    <t>Areas de espacio público gestionadas</t>
  </si>
  <si>
    <t>Areas de uso urbano regulado</t>
  </si>
  <si>
    <t xml:space="preserve">Personas que utilizan el servicio de transporte público </t>
  </si>
  <si>
    <t>Mantenimiento de la información catastral en zonas declaradas en proceso de catastro y catastradas(RIC)</t>
  </si>
  <si>
    <t>En 2032 los gobiernos municipales alcanzan una mayor capacidad de gestión para atender las necesidades y demandas de las ciudadanía</t>
  </si>
  <si>
    <t>Recurso humano capacitado y fortalecido en gestión municipal</t>
  </si>
  <si>
    <t>Patrullajes policiales en mercados (MINGOB)</t>
  </si>
  <si>
    <t>Patrullajes policiales en proteción a la naturaleza (MINGOB)</t>
  </si>
  <si>
    <t>Servicios de orientación para la prevención de factotes que general la violencia intrafamiliar (MINGOB)</t>
  </si>
  <si>
    <t>3) Resultados Estratégicos de Desarrollo  RED</t>
  </si>
  <si>
    <t>2) Metas Estratégicas de Desarrollo MED</t>
  </si>
  <si>
    <t>1) Prioridades Nacionales de Desarrollo  PND</t>
  </si>
  <si>
    <t>7) Total financiamiento para el año fiscal 2020</t>
  </si>
  <si>
    <t>Herramientas metodológicas para integración del PEI y POM 2020-2024 y POA 2020</t>
  </si>
  <si>
    <r>
      <rPr>
        <b/>
        <sz val="14"/>
        <color theme="1"/>
        <rFont val="Calibri"/>
        <family val="2"/>
        <scheme val="minor"/>
      </rPr>
      <t xml:space="preserve">Observaciones 
</t>
    </r>
    <r>
      <rPr>
        <sz val="14"/>
        <color theme="1"/>
        <rFont val="Calibri"/>
        <family val="2"/>
        <scheme val="minor"/>
      </rPr>
      <t xml:space="preserve">
Las municipalidades </t>
    </r>
    <r>
      <rPr>
        <b/>
        <sz val="14"/>
        <color theme="1"/>
        <rFont val="Calibri"/>
        <family val="2"/>
        <scheme val="minor"/>
      </rPr>
      <t>que han iniciado el proceso de PDM-OT</t>
    </r>
    <r>
      <rPr>
        <sz val="14"/>
        <color theme="1"/>
        <rFont val="Calibri"/>
        <family val="2"/>
        <scheme val="minor"/>
      </rPr>
      <t xml:space="preserve"> deberán utilizar dicho documento como insumo para completar las presentes herramientas.  
Las Municipalidades </t>
    </r>
    <r>
      <rPr>
        <b/>
        <sz val="14"/>
        <color theme="1"/>
        <rFont val="Calibri"/>
        <family val="2"/>
        <scheme val="minor"/>
      </rPr>
      <t>que aún no inician el proceso PDM-OT</t>
    </r>
    <r>
      <rPr>
        <sz val="14"/>
        <color theme="1"/>
        <rFont val="Calibri"/>
        <family val="2"/>
        <scheme val="minor"/>
      </rPr>
      <t>, deberán retormar los objetivos de los PDM vigentes o los resultados que definieron el año anterior y replantear la meta para los siguientes cinco años.
Otro tema importante es la selección de la prioridad de país a la cual se vincularán las intervenciones de la municipalidad, para el período 2020-2024, para ello, tomarán de base la hoja 0_catálogo_productos, que tiene la información detallada y su vinculación PND-Prioridades-MED-RED.</t>
    </r>
  </si>
  <si>
    <r>
      <rPr>
        <b/>
        <sz val="12"/>
        <color theme="1"/>
        <rFont val="Calibri"/>
        <family val="2"/>
        <scheme val="minor"/>
      </rPr>
      <t>Catálogo de productos</t>
    </r>
    <r>
      <rPr>
        <sz val="12"/>
        <color theme="1"/>
        <rFont val="Calibri"/>
        <family val="2"/>
        <scheme val="minor"/>
      </rPr>
      <t xml:space="preserve"> (tiene la vinculación de las prioridades de país, las Metas Estratégicas de País (MED) con los Resultados Estratégicos de Desarrollo (RED) y los productos de competencia propia y competencia delegada de la municipalidad con algunos ejemplos.</t>
    </r>
  </si>
  <si>
    <t>Copiar en la columna identificada "descripción"los Resultados Estratégicos de Desarrollo (RED),  productos e intervenciones según la matriz del POA</t>
  </si>
  <si>
    <r>
      <t>Productos competencia delegad</t>
    </r>
    <r>
      <rPr>
        <b/>
        <sz val="11"/>
        <rFont val="Calibri"/>
        <family val="2"/>
        <scheme val="minor"/>
      </rPr>
      <t>a  (10)</t>
    </r>
    <r>
      <rPr>
        <b/>
        <sz val="11"/>
        <color rgb="FFFF0000"/>
        <rFont val="Calibri"/>
        <family val="2"/>
        <scheme val="minor"/>
      </rPr>
      <t xml:space="preserve">
</t>
    </r>
  </si>
  <si>
    <r>
      <t xml:space="preserve">Micro, pequeños  y medianos empresarios  capacitados con servicios de desarrollo empresarial.  </t>
    </r>
    <r>
      <rPr>
        <sz val="11"/>
        <rFont val="Calibri"/>
        <family val="2"/>
        <scheme val="minor"/>
      </rPr>
      <t xml:space="preserve">  (Mineco)</t>
    </r>
  </si>
  <si>
    <r>
      <t>Contratación de</t>
    </r>
    <r>
      <rPr>
        <sz val="11"/>
        <color indexed="54"/>
        <rFont val="Calibri"/>
        <family val="2"/>
        <scheme val="minor"/>
      </rPr>
      <t xml:space="preserve"> docentes especializado</t>
    </r>
    <r>
      <rPr>
        <sz val="11"/>
        <color theme="1"/>
        <rFont val="Calibri"/>
        <family val="2"/>
        <scheme val="minor"/>
      </rPr>
      <t xml:space="preserve">  </t>
    </r>
    <r>
      <rPr>
        <strike/>
        <sz val="11"/>
        <color indexed="54"/>
        <rFont val="Calibri"/>
        <family val="2"/>
        <scheme val="minor"/>
      </rPr>
      <t>nuevas plazas</t>
    </r>
    <r>
      <rPr>
        <sz val="11"/>
        <color theme="1"/>
        <rFont val="Calibri"/>
        <family val="2"/>
        <scheme val="minor"/>
      </rPr>
      <t xml:space="preserve"> (docentes </t>
    </r>
    <r>
      <rPr>
        <strike/>
        <sz val="11"/>
        <color indexed="54"/>
        <rFont val="Calibri"/>
        <family val="2"/>
        <scheme val="minor"/>
      </rPr>
      <t>pre</t>
    </r>
    <r>
      <rPr>
        <sz val="11"/>
        <color theme="1"/>
        <rFont val="Calibri"/>
        <family val="2"/>
        <scheme val="minor"/>
      </rPr>
      <t>primaria)</t>
    </r>
  </si>
  <si>
    <t>Planificación estratégica</t>
  </si>
  <si>
    <t>Áreas municipales reforestadas o conservadas</t>
  </si>
  <si>
    <t>Áreas con alumbrado público</t>
  </si>
  <si>
    <t>Visitantes atendidos en parques, sitios arqueológicos y zonas de rescate cultural y natural. (MCD e INGUAT)</t>
  </si>
  <si>
    <t>Jóvenes con participación en actividades de prevención de la violencia (MINGOB)</t>
  </si>
  <si>
    <t>Personas atendidas con calidad en los servicios municipales</t>
  </si>
  <si>
    <t>3) Meta para el período 2020-2024</t>
  </si>
  <si>
    <t>4.1 Resultado PDM_OT al 2032</t>
  </si>
  <si>
    <t>5.2 Competencia delegada</t>
  </si>
  <si>
    <t>Personas atendidas en servicios de consulta externa por enfermedades transmisibles y no transmisibles (infecciosas y parasitarias) (MSPAS)</t>
  </si>
  <si>
    <t>Mujeres en el área rural con buenas prácticas para el hogar (MAGA)</t>
  </si>
  <si>
    <t>Actividades de apoyo durante y después de un desastre por fenómenos naturales</t>
  </si>
  <si>
    <t>Personas asistidas para producción de alimentos de autoconsumo (MAGA)</t>
  </si>
  <si>
    <t>Actividades DMM (huertos familiares, gallinas ponedoras u otro proyecto agropecuario)</t>
  </si>
  <si>
    <t>Medidas de mitigación en áreas municipales y protegidas</t>
  </si>
  <si>
    <t>Ecosistemas del sistema guatemalteco de áreas protegidas (SIGAP) y la diversidad biológica conservados (CONAP)</t>
  </si>
  <si>
    <t>Población guatemalteca adyacente o en áreas protegidas beneficiadas por el uso sostenible de los recursos naturales (CONAP)</t>
  </si>
  <si>
    <t>Empresas municipales de energía eléctrica</t>
  </si>
  <si>
    <t xml:space="preserve">Mantenimiento, conservación de lugares sagrados, u otro sitio de rescate natural y cultural </t>
  </si>
  <si>
    <t>Visitantes atendidos en los museos (MCD)</t>
  </si>
  <si>
    <t>Administración de museos municipales</t>
  </si>
  <si>
    <t>Nomenclatura, señalización de lugares turísticos aportados por la municipalidad</t>
  </si>
  <si>
    <t xml:space="preserve">Policía municipal de turismo financiada o co financiada por la municipalidad </t>
  </si>
  <si>
    <t>Capacitaciones financiadas o co financiadas por la municipalidad en educación vocacional (corte y confección, belleza, repostería, bisutería, mecánica, carpintería, herrería, etc)</t>
  </si>
  <si>
    <t>Proyectos o actividades para recreación, deportes y cultura</t>
  </si>
  <si>
    <t>Seguridad preventiva y del delito en áreas de mayor incidencia criminal (MINGOB)</t>
  </si>
  <si>
    <t>Salvaguardas o personal municipal para resguardar parques municipales en coordinación con DIPRONA</t>
  </si>
  <si>
    <t>Salvaguardas o personal municipal para resguardar mercados en coordinación con Polimerc</t>
  </si>
  <si>
    <t>Espacios físicos para refugios de niñez y mujeres víctimas de violencia intrafamiliar, provistos por la municipalidad</t>
  </si>
  <si>
    <t>Estudiantes del nivel preprimario atendidos en el sistema escolar (MINEDUC)</t>
  </si>
  <si>
    <t>Construcción, ampliación, mejoramiento de escuelas, maestros, capacitación, becas u otros, en nivel pre primario</t>
  </si>
  <si>
    <t>Construcción, ampliación, mejoramiento de escuelas, maestros, capacitación, becas u otros, en nivel primario</t>
  </si>
  <si>
    <t>Carreteras terciarias (MCIV)</t>
  </si>
  <si>
    <t>Construcción, mantenimiento de caminos rurales</t>
  </si>
  <si>
    <t>Niños , niñas y adolescentes representados, atendidos y/o referenciados para la protección de sus derechos.</t>
  </si>
  <si>
    <t>Actividades que realiza la DMM para la prevención de embarazos en niñas y adolescentes</t>
  </si>
  <si>
    <t>Estudiantes del ciclo básico atendidos en el sistema escolar</t>
  </si>
  <si>
    <t>Construcción, ampliación, mejoramiento de escuelas, maestros, capacitación, becas u otros, en nivel básico</t>
  </si>
  <si>
    <t>Construcción, ampliación, mejoramiento de escuelas, maestros, capacitación, becas u otros, en nivel diversificado</t>
  </si>
  <si>
    <t>Estudiantes del ciclo básico por telesecundaria atendidos en el sistema escolar</t>
  </si>
  <si>
    <t>Actividades relacionadas con la oficina de catastro y IUSI</t>
  </si>
  <si>
    <t>Capacitación a los Cocode, asociaciones u organizaciones sobre las normativa y el procedimiento para la atención de los servicios públicos por parte de la municipalidad</t>
  </si>
  <si>
    <t>Programa de capacitación para el fortalecimiento del recurso humano</t>
  </si>
  <si>
    <t>Madre de niño y niña menor de 5 años, que recibe consejería sobre prácticas del cuidado infantil.  (MSPAS)</t>
  </si>
  <si>
    <t>Actividades realizadas por la DMM en coordinación con el MSPAS</t>
  </si>
  <si>
    <t>Actividades financiadas o co financiadas por la municipalidad  para proyectos de emprendimientos o cadenas productivas</t>
  </si>
  <si>
    <t>Contratación de maestros u otra actividad para alfabetizar en idioma español</t>
  </si>
  <si>
    <t>Contratación de maestros para alfabetizar en idioma maya, garífuna y xinca</t>
  </si>
  <si>
    <t>Guarderías municipales</t>
  </si>
  <si>
    <t xml:space="preserve">Centro de atención para adultos mayores, transporte u otras actividades </t>
  </si>
  <si>
    <t>Actividades de la DMM, actividades de mejoramiento de vida</t>
  </si>
  <si>
    <t>Clínicas médicas municipales, pago por servicios de enfermería u otro apoyo a la salud del primer nivel de atención</t>
  </si>
  <si>
    <t>Acciones para la conservación de los otros ecosistemas en áreas municipales (limpieza de lagos, mares, ríos u otra actividad de conservación)</t>
  </si>
  <si>
    <t xml:space="preserve">Electrificación rural  (INDE) </t>
  </si>
  <si>
    <t>Recuperación del espacio público libre de violencia (armas de fuego), cámaras de vigilancia</t>
  </si>
  <si>
    <t>Población atendida en areas afectadas por eventos naturales o provocados conforme los standares nacionales e internacionales (CONRED)</t>
  </si>
  <si>
    <t>Apoyo que brinda la municipalidad aL programa educativo de telesecundaria</t>
  </si>
  <si>
    <t>Planificación operativa</t>
  </si>
  <si>
    <t>Sugerencia de intervenciones (proyectos o actividades)</t>
  </si>
  <si>
    <t>Estudiantes de primaria bilingüe atendidos en el sistema escolar (MINEDUC)</t>
  </si>
  <si>
    <t>Crear instituciones eficaces, responsables y transparentes a todos los niveles</t>
  </si>
  <si>
    <t>En la matriz se presentan dos ejemplos, el primero es para un producto de competencia propia y que cuente el municipio con PDM - OT aprobado. El segundo ejemplo es de un producto competencia delegada y que cuente el municipio solo con PDM aprobado</t>
  </si>
  <si>
    <t>5.3) Meta física del producto para período 2020-2024 (Personas/Área)</t>
  </si>
  <si>
    <t>4.2 Programa PDM 
(en caso no tenga PDM - OT aprobado)</t>
  </si>
  <si>
    <t>No. orden</t>
  </si>
  <si>
    <t>No. Orden</t>
  </si>
  <si>
    <t>5.4) Meta financiera del Producto para período 2020-2024 (Q.).</t>
  </si>
  <si>
    <t>6) Meta física del producto para período 2020-2024 (Personas/Área)</t>
  </si>
  <si>
    <t>Vincular la estructura presupuestaria según corresponda :  
Resultado Estratégico -Programa;  
Producto - Proyecto (presupuestario); 
Intervención (actividad)  - Actividad
Intervención (proyecto planificación) - Obra
Incluir el código y la descripción que corresponda a lo que establece la Planificación
Esta información deberá ser revisada e integrada de forma conjunta con la Dirección Financiera Municipal</t>
  </si>
  <si>
    <t>ESTRUCTURA DE VINCULACIÓN PLAN - PRESUPUESTO 2020</t>
  </si>
  <si>
    <t>MATRIZ QUE INTEGRA LA PLANIFICACIÓN CON LA ESTRUCTURA PROGRAMÁTICA DEL PRESUPUESTO</t>
  </si>
  <si>
    <t xml:space="preserve"> SEGEPLAN / DIRECCIÓN DE ASISTENCIA A LA ADMINISTRACIÓN FINANCIERA MUNICIPAL </t>
  </si>
  <si>
    <t>Agregar la meta del producto que corresponde al período 2020-2024, tomando en cuenta la cantidad y unidad de medida</t>
  </si>
  <si>
    <t>6. INTERVENCIONES (PROYECTOS O ACTIVIDADES)</t>
  </si>
  <si>
    <t>B. PLAN OPERATIVO MULTIANUAL (POM)</t>
  </si>
  <si>
    <t>6.1. Nombre del proyecto o de la actividad</t>
  </si>
  <si>
    <t>6.2. Cantidad a realizar en el periodo</t>
  </si>
  <si>
    <t>6.3 Programación multianual</t>
  </si>
  <si>
    <t>6.4. Total programación financiera multianual</t>
  </si>
  <si>
    <t>5.5) Total meta financiera del producto para el periodo</t>
  </si>
  <si>
    <t>6.6)  Monto total de la programación finaciera  multianual</t>
  </si>
  <si>
    <r>
      <t xml:space="preserve">Corresponde a los productos relacionados o vinculados a las prioridades, metas y resultados identificados como los más relevantes para la municipalidad. Los productos deberán copiarse de la </t>
    </r>
    <r>
      <rPr>
        <b/>
        <sz val="11"/>
        <rFont val="Calibri"/>
        <family val="2"/>
        <scheme val="minor"/>
      </rPr>
      <t>hoja "0_Catálogo_productos"</t>
    </r>
    <r>
      <rPr>
        <sz val="11"/>
        <rFont val="Calibri"/>
        <family val="2"/>
        <scheme val="minor"/>
      </rPr>
      <t xml:space="preserve">
5.1  Agregar antes el número de orden (1,2,3...) y luego el nombre de los productos o servicios de</t>
    </r>
    <r>
      <rPr>
        <b/>
        <sz val="11"/>
        <rFont val="Calibri"/>
        <family val="2"/>
        <scheme val="minor"/>
      </rPr>
      <t xml:space="preserve"> competencia propia</t>
    </r>
    <r>
      <rPr>
        <sz val="11"/>
        <rFont val="Calibri"/>
        <family val="2"/>
        <scheme val="minor"/>
      </rPr>
      <t xml:space="preserve"> que se van a brindar a la población y que son responsabilidad directa de la municipalidad. Debe tomarse de la hoja 0_Catálogo_Productos
5.2 Agregar antes el número de orden (1,2,3...) y luego el nombre de los productos o servicios de </t>
    </r>
    <r>
      <rPr>
        <b/>
        <sz val="11"/>
        <rFont val="Calibri"/>
        <family val="2"/>
        <scheme val="minor"/>
      </rPr>
      <t>competencia delegada.</t>
    </r>
    <r>
      <rPr>
        <sz val="11"/>
        <rFont val="Calibri"/>
        <family val="2"/>
        <scheme val="minor"/>
      </rPr>
      <t xml:space="preserve"> Se refiere a los productos de país que tienen una institución rectora o responsable de manera directa, pero que municipalidad contribuye con proyectos o actividades por delegación.
5.3 La meta física que debe agregarse en esta columna es la meta total del producto con su respectiva unidad de medida (personas / áreas) cuando es de competencia propia, correspondiente para el período 2020-2024. En el caso de producto de competencia delegada, si no es posible determinar la meta anotar S/I (Sin información)
5.4 La meta financiera del producto para el periodo, es la sumatoria de la columna Total programación financiera multianual para cada producto.</t>
    </r>
  </si>
  <si>
    <t>6.5) Total proyectos y actividades para el periodo</t>
  </si>
  <si>
    <t xml:space="preserve">La intervención, corresponde a las actividades y proyectos que la municipalidad realiza para cumplir con la entrega de los productos a la población. En este apartado se programará de forma desagregada, los cinco años del período
6.1  Agregar el nombre de los proyectos o actividades necesarias para la entrega del producto o servicio a la población
6.2 Agregar la cantidad de proyectos o actividades que se realizarán en el periodo
6.3. Desagregación de la meta física (lo que se programe para cada actividad o proyecto) y la meta financiera (el monto unitario de cada actividad o proyecto multiplicado por la cantidad a ejecutar) para cada año del período
6.4. Realizar la sumatoria para establecer el Total de la programació financiera multianual por proyecto y actividad
6.5. Realizar la sumatoria para establecer el total de proyectos y actividades a realizar en el periodo
6.6. Realizar la sumatoria para establecer el monto total dela programación financiera para los 5 años </t>
  </si>
  <si>
    <t>3) Resultados Estratégicos de Desarrollo (RED)</t>
  </si>
  <si>
    <t>4) Resultado
 PDM_OT al 2032 / Programa PDM</t>
  </si>
  <si>
    <t>7) Meta física del Producto
 año 2020 
(Personas / Área)</t>
  </si>
  <si>
    <t>9.2 SNIP</t>
  </si>
  <si>
    <t>9.3 SMIP</t>
  </si>
  <si>
    <t>9.1 Nombre del Proyecto / Actividad</t>
  </si>
  <si>
    <t>10.7) Monto total meta financiera</t>
  </si>
  <si>
    <t>10.2 Meta física / unidad de medida</t>
  </si>
  <si>
    <t>10.3 Meta financiera
(monto estimado Q.)</t>
  </si>
  <si>
    <t>Meta de las intervenciones, para el año 2020
10.1  Meta física de las intervenciones, es decir, cuantas actividades o cuanto avanzará el proyecto programado
10.2 Monto estimado que corresponde a las actividades y/o proyectos que se programen para el 2020
10.4, 10.5 y 10.6 es la programación de las activides o proyectos que se realizarán en cada cuatrimestre, es importante agregar la meta física y el monto programado para realizar dichas actividades o proyectos.
10.7. Realizar la sumatoria para determinar el monto total de la meta financiera</t>
  </si>
  <si>
    <t>Agregar el resultado que la municipalidad definió en el ejercicio anterior, que se relaciona o que da respuesta a las prioridades, metas y RED correspondiente 
4.1  En el caso que la municipalidad haya iniciado el proceso PDM-OT agregar el /los resultados priorizados como referencia para orientar la programación que la municipalidad debe realizar
4.2 En el caso que la municipalidad NO haya iniciado el proceso PDM-OT, se debe agregar como referencia, alguno de los programas identificados en el PDM (2010-2011) que refleje la problemática que la municipalidad debe atender</t>
  </si>
  <si>
    <r>
      <t>Intervenciones: se refiere a todas las actividades, proyectos, obras que suman y contribuyen a la entrega de los productos, en este caso, los que serán programados para el año siguiente, 2020:
9.1 Agregar antes el número de orden (1,2,3...) luego el nombre del proyecto o actividad.</t>
    </r>
    <r>
      <rPr>
        <sz val="11"/>
        <color rgb="FF0000FF"/>
        <rFont val="Calibri"/>
        <family val="2"/>
        <scheme val="minor"/>
      </rPr>
      <t xml:space="preserve"> (Es importante anotar el nombre del proyecto o actividad tal como se requiere para ingresarlo al SNIP, evitando que aparezcan como dos proyectos diferentes)</t>
    </r>
    <r>
      <rPr>
        <sz val="11"/>
        <color theme="1"/>
        <rFont val="Calibri"/>
        <family val="2"/>
        <scheme val="minor"/>
      </rPr>
      <t xml:space="preserve">
9.2 Es el número de registro que el Sistema de Inversión Pública (SNIP) de Segeplán le asigna a cada proyecto/obra que la municipalidad ha programado.  </t>
    </r>
    <r>
      <rPr>
        <sz val="11"/>
        <color rgb="FF0000FF"/>
        <rFont val="Calibri"/>
        <family val="2"/>
        <scheme val="minor"/>
      </rPr>
      <t>(En el caso de los proyectos que no forman capital fijo, deberán agregarse con base en las normas establecidas por el SNIP)
9.2 Es el número con el que se identifica una obra de infraestructura que la municipalidad ya tiene programada</t>
    </r>
    <r>
      <rPr>
        <sz val="11"/>
        <color theme="1"/>
        <rFont val="Calibri"/>
        <family val="2"/>
        <scheme val="minor"/>
      </rPr>
      <t xml:space="preserve">
</t>
    </r>
  </si>
  <si>
    <t>GUATEMALA</t>
  </si>
  <si>
    <t>Municipalidad de :__SAN JOSE DEL GOLFO_______________Departamento:___________________________</t>
  </si>
  <si>
    <t>Municipalidad de :__San Jose del Golfo________________________Departamento:__Guatemala_____________</t>
  </si>
  <si>
    <t>Municipalidad de ____San Jose del Golfo______________Departamento________Guatemala______________________________</t>
  </si>
  <si>
    <t xml:space="preserve">DISMINUCION DE LA POBREZA Y POBREZA EXTREMA </t>
  </si>
  <si>
    <t>PARA EL 2024, SE HA DISMINUIDO LA POBREZA Y POBREZA EXTREMA CON ENFASIS EN LOS DEPARTAMENTOS PRIORIZADOS, EN 27.8 PUNTOS PORCENTUALES.  (DE 2014 A 2024  EN:  POBREZA EXTREMA*  /     POBREZA**/ ALTA VERAPAZ: 53.6  A 38.71 * /29.50 A  21.3, SOLOLA:   39.9  A 28.82 */ 41.10 A  29.7, TOTONICAPAN:   41. 1  A  29.68 *  / 36.40  A  26.3, HUEHUETENANGO:  28.6 A 20.66*  / 45.20 A 32.6, QUICHE 41.8 A  30.19* /32.90  A 23.8, CHIQUIMULA 41.1  A 29.68  * / 29.50  A  21.30)</t>
  </si>
  <si>
    <t xml:space="preserve">SERVICIOS DE DESARROLLO EMPRESARIAL </t>
  </si>
  <si>
    <t xml:space="preserve">MICRO, PEQUE?OS Y MEDIANOS EMPRESARIOS CAPACITADOS CON SERVICIOS DE DESARROLLO EMPRESARIAL.    (MINECO) </t>
  </si>
  <si>
    <t>COBERTURA DE EDUCACION PRIMARIA</t>
  </si>
  <si>
    <t>PARA EL 2024, SE INCREMENTO EN 4.6 PUNTOS PORCENTUALES LA POBLACION QUE ALCANZA EL NIVEL DE LECTURA Y EN 3.53 PUNTOS PORCENTUALES LA POBLACION QUE ALCANZA EL NIVEL DE MATEMATICA EN NI?OS Y NI?AS DEL SEXTO GRADO DEL NIVEL PRIMARIO, (DE 40.40% EN LECTURA EN 2014 A 45 % A 2024 Y DE 44.47% EN MATEMATICA A 48% A 2024).</t>
  </si>
  <si>
    <r>
      <t xml:space="preserve">Para 2030, velar por que todas las niñas y todos los niños tengan una enseñanza primaria y secundaria completa, gratuita, </t>
    </r>
    <r>
      <rPr>
        <sz val="11"/>
        <color rgb="FF000000"/>
        <rFont val="Calibri"/>
        <family val="2"/>
      </rPr>
      <t>equitativa y de calidad que produzca resultados de aprendizajes pertinentes y efectivos.</t>
    </r>
  </si>
  <si>
    <t>ESTUDIANTES DE PRIMARIA BILINGÜE ATENDIDOS EN EL SISTEMA ESCOLAR</t>
  </si>
  <si>
    <t xml:space="preserve">ESTUDIANTES DE PRIMARIA BILING?E ATENDIDOS EN EL SISTEMA ESCOLAR (MINEDUC) </t>
  </si>
  <si>
    <t>CAPACITACION Y SEGUIMIENTO AL DESARROLLO DE LOS HABITANTES DEL MUNICIPIO</t>
  </si>
  <si>
    <t>FORTALECIMIENTO A LA GESTION DE LA EDUCACION DE CALIDAD EN EL MUNICIPIO</t>
  </si>
  <si>
    <t>FORTALECIMIENTO Y ASISTENCIA A LA SALUD DE LOS HABITANTES DEL MUNICIPIO</t>
  </si>
  <si>
    <t xml:space="preserve">SALUD PREVENTIVA (RESULTADO ESTRATEGICO DE GOBIERNO MUNICIPAL) </t>
  </si>
  <si>
    <t>LA POBLACION GUATEMALTECA GOZA DE SALUD, LAS ENFERMEDADES INFECCIOSAS, PARASITARIAS Y LAS CRONICO-DEGENERATIVAS HAN DISMINUIDO Y SON TRATADAS EFICIENTEMENTE.</t>
  </si>
  <si>
    <t>PERSONAS ATENDIDAS EN SERVICIOS DE CONSULTA EXTERNA</t>
  </si>
  <si>
    <t xml:space="preserve">PERSONAS ATENDIDAS EN SERVICIOS DE CONSULTA EXTERNA POR ENFERMEDADES TRANSMISIBLES Y NO TRANSMISIBLES (INFECCIOSAS Y PARASITARIAS) (MSPAS) INTERVENCION DE LA MUNICIPALIDAD: CLINICA Y FARMACIAS MUNICIPALES </t>
  </si>
  <si>
    <t>-</t>
  </si>
  <si>
    <t xml:space="preserve">PROTECCION SOCIAL </t>
  </si>
  <si>
    <t>lograr la cobertura sanitaria universal, en particular la protección contra los riesgos financieros, el acceso a servicios de salud esencial de calidad y el acceso a medicamentos y vacuna seguros, eficaces, asequibles y de calidad para todos.</t>
  </si>
  <si>
    <t>PARA EL 2024, SE HA INCREMENTADO EN 2,662,105 EL NUMERO DE PERSONAS CON COBERTURA DE PROGRAMAS SOCIALES PARA PERSONAS EN SITUACION DE POBREZA Y VULNERABILIDAD (DE 734,181 EN EL 2018 A 2,662,105 A 2024)</t>
  </si>
  <si>
    <t xml:space="preserve">ADULTOS MAYORES CON ATENCION INTEGRAL (SOSEP) </t>
  </si>
  <si>
    <t xml:space="preserve">ADULTOS MAYORES EN CONDICION DE POBREZA Y POBREZA EXTREMA BENEFICIADOS CON ATENCION INTEGRAL </t>
  </si>
  <si>
    <t>1256 familias</t>
  </si>
  <si>
    <t>FORTALECIMIENTO Y GESTION AL DESARROLLO SOCIAL DE LOS HABITANTES DEL MUNICIPIO</t>
  </si>
  <si>
    <t>PARTICIPACION EN DISCIPLINAS DEL ARTE</t>
  </si>
  <si>
    <t>SERVICIOS DE APOYO A LA CREACION ARTISTICA</t>
  </si>
  <si>
    <t>23654 familias</t>
  </si>
  <si>
    <t>CONSERVACION  Y GESTION A LAS ACTIVIDADES CULTURALES PARA LOS HABITANTES DEL MUNICIPIO</t>
  </si>
  <si>
    <t>REDUCCION DEL INDICE DE HOMICIDIOS</t>
  </si>
  <si>
    <t>En 2032, los gobiernos municipales alcanzan una mayor capacidad de gestión para atender las necesidades y demandas de la ciudadanía.</t>
  </si>
  <si>
    <t>PARA EL 2024, SE HA DISMINUIDO EN 26 PUNTOS LA TASA DE DELITOS COMETIDOS CONTRA EL PATRIMONIO DE LAS PERSONAS (DE 56 EN 2019 A 30.4 POR CADA CIEN MIL HABITANTES EN 2024)</t>
  </si>
  <si>
    <t xml:space="preserve">AREAS CON ALUMBRADO PUBLICO </t>
  </si>
  <si>
    <t xml:space="preserve">PREVENCION DE HECHOS DELICTIVOS CONTRA EL PATRIMONIO </t>
  </si>
  <si>
    <t xml:space="preserve">JOVENES CON PARTICIPACION EN ACTIVIDADES DE PREVENCION DE LA VIOLENCIA (MINGOB) </t>
  </si>
  <si>
    <t>FORTALECIMIENTO Y GESTION AL DEPORTE DE LOS HABITANTES, MUNICIPIO DE SAN JOSE DEL GOLFO, DEPARTAMENTO DE GUATEMALA.</t>
  </si>
  <si>
    <t>Para 2020, promover la ordenación sostenible de todos los tipos de bosques, poner fin a la deforestación, recuperar los bosques degradados e incrementar la forestación y la reforestación en un [x] % a nivel mundial.</t>
  </si>
  <si>
    <t>PARA EL 2024, SE HA INCREMENTADO EN 10.8 PUNTOS PORCENTUALES EL ACCESO A AGUA POTABLE DOMICILIAR EN LOS HOGARES GUATEMALTECOS (DE 76.3% EN 2014 A 87.10% EN 2024).</t>
  </si>
  <si>
    <t xml:space="preserve">INCREMENTO EN EL ACCESO AL AGUA POTABLE DOMICILIAR </t>
  </si>
  <si>
    <t xml:space="preserve">FAMILIAS CON SERVICIOS DE AGUA APTA PARA CONSUMO HUMANO </t>
  </si>
  <si>
    <t>1236 familias</t>
  </si>
  <si>
    <t>CONSERVACION , MANTENIMIENTO PREVENTIVO Y CORRECTIVO PARA POZOS MECANICOS, MUNICIPIO DE SAN JOSE DEL GOLFO, DEPARTAMENTO DE GUATEMALA.</t>
  </si>
  <si>
    <t>INCREMENTO AL ACCESO A SANEAMIENTO BASICO</t>
  </si>
  <si>
    <t>El 100% de los municipios cuenta con planes de ordenamiento territorial integral que se implementan satisfactoriamente.</t>
  </si>
  <si>
    <t>PARA EL 2024, SE HA INCREMENTADO EN 21 PUNTOS PORCENTUALES EL ACCESO A SANEAMIENTO BASICO EN LOS HOGARES GUATEMALTECOS (DE 53.3% EN 2014 A 74.3% EN 2024).</t>
  </si>
  <si>
    <t xml:space="preserve">JOVENES CON PARTICIPACION EN ACTIVIDADES DE PREVENCION DE LA VIOLENCIA </t>
  </si>
  <si>
    <t xml:space="preserve">FAMILIAS CON SERVICIOS DE RECOLECCION, TRATAMIENTO Y DISPOSICION FINAL DE DESECHOS Y RESIDUOS SOLIDOS </t>
  </si>
  <si>
    <t xml:space="preserve">GESTION AMBIENTAL CON ENFASIS EN EL CAMBIO CLIMATICO (RESULTADO INSTITUCIONAL MARN) </t>
  </si>
  <si>
    <t>PARA EL 2024 SE HA INCREMENTADO EN 20 PUNTOS PORCENTUALES LA EFICIENCIA EN LA GESTION AMBIENTAL DE LOS INSTRUMENTOS PRESENTADOS POR LA POBLACION GUATEMALTECA VELANDO POR EL ENFASIS DE CAMBIO CLIMATICO (DE 30.0% EN 2020 A 50% EN 2024)</t>
  </si>
  <si>
    <t>CONSERVACION DE CUENCAS Y VIVERO MUNICIPAL, MUNICIPIO DE SAN JOSE DEL GOLFO, DEPARTAMENTO DE GUATEMALA.</t>
  </si>
  <si>
    <t xml:space="preserve">PROGRAMAS, PLANES Y PROYECTOS DE ADAPTACION Y MITIGACION AL CAMBIO CLIMATICO EN AREAS PROTEGIDAS </t>
  </si>
  <si>
    <t xml:space="preserve">PROYECTOS QUE PROMUEVEN LA RESILIENCIA A LA VARIABOILIDAD CLIMATICA A TRAVES DE RESTAURACION DE ECOSISTEMAS EN AREAS PROTEGIDAS. PROGRAMAS PARA REDUCIR O ABSORBER LAS EMISIONES DE GASES DE EFECTO INVERNADERO A TRAVES DE PROYECTOS Y/O ACCIONES DE COMPENSACION EN AREAS PROTEGIDAS. PROYECTOS PARA LA ADAPTACION Y/O MITIGACION AL CAMBIO CLIMATICO EN AREAS PROTEGIDAS EN BENEFICIO DE LAS POBLACIONES ADYACENTES </t>
  </si>
  <si>
    <t>1567 familias</t>
  </si>
  <si>
    <t>600 familias</t>
  </si>
  <si>
    <t>2326 familias</t>
  </si>
  <si>
    <t>1250 familias</t>
  </si>
  <si>
    <t>1215 familias</t>
  </si>
  <si>
    <t>1654 familias</t>
  </si>
  <si>
    <t>1465 familias</t>
  </si>
  <si>
    <t>1365  familias</t>
  </si>
  <si>
    <t>1566  familias</t>
  </si>
  <si>
    <t>1566 familias</t>
  </si>
  <si>
    <t>800 familias</t>
  </si>
  <si>
    <t>X</t>
  </si>
  <si>
    <t>Municipal</t>
  </si>
  <si>
    <t xml:space="preserve"> CONSERVACION MANTENIMIENTO PREVENTIVO Y CORRECTIVO DEL ALUMBRADO PUBLICO DEL MUNICIPIO </t>
  </si>
  <si>
    <t xml:space="preserve"> CONSERVACION  Y FORTALECIMIENTO A LA RECREACION GENERAL DE LOS HABITANTES DEL MUNICIPIO.</t>
  </si>
  <si>
    <t>SUBSIDIO DE AGUA POTABLE PARA USO DE LOS HABITANTES DEL MUNICIPIO.</t>
  </si>
  <si>
    <t>CONSERVACION , MANTENIMIENTO PREVENTIVO Y CORRECTIVO PARA POZOS MECANICOS.</t>
  </si>
  <si>
    <t xml:space="preserve"> CONSERVACION Y MANTENIMIENTO GENERAL DEL RELLENO SANITARIO.</t>
  </si>
  <si>
    <t xml:space="preserve"> CONSERVACION , MANTENIMIENTO PREVENTIVO Y CORRECTIVO PARA PLANTAS DE TRATAMIENTO DE LAS AGUAS RESIDUALES.DEPARTAMENTO DE GUATEMALA</t>
  </si>
  <si>
    <t>CONSERVACION , LIMPIEZA Y MANTENIMIENTOS PREVENTIVOS CONTINUO DE LAS CALLES DEL MUNICIPIO.</t>
  </si>
  <si>
    <t>CONSERVACION DE CUENCAS Y VIVERO MUNICIPAL.</t>
  </si>
  <si>
    <t>municipalidad de San Jose del Golfo</t>
  </si>
  <si>
    <t>CAPACITACION Y SEGUIMIENTO AL DESARROLLO DE LOS HABITANTES DEL MUNICIPIO, MUNICIPIO SAN JOSE DEL GOLFO, DEPARTAMENTO DE GUATEMALA.</t>
  </si>
  <si>
    <t>FORTALECIMIENTO A LA GESTION DE LA EDUCACION DE CALIDAD EN EL MUNICIPIO, MUNICIPIO DE SAN JOSE DEL GOLFO, DEPARTAMENTO DE GUATEMALA.</t>
  </si>
  <si>
    <t>FORTALECIMIENTO Y ASISTENCIA A LA SALUD DE LOS HABITANTES DEL MUNICIPIO, MUNICIPIO DE SAN JOSE DEL GOLFO, DEPARTAMENTO DE GUATEMALA.</t>
  </si>
  <si>
    <t>FORTALECIMIENTO Y GESTION AL DESARROLLO SOCIAL DE LOS HABITANTES DEL MUNICIPIO, MUNICIPIO DE SAN JOSE DEL GOLFO, DEPARTAMENTO DE GUATEMALA.</t>
  </si>
  <si>
    <t>CONSERVACION  Y GESTION A LAS ACTIVIDADES CULTURALES PARA LOS HABITANTES DEL MUNICIPIO, MUNICIPIO DE SAN JOSE DEL GOLFO, DEPARTAMENTO DE GUATEMALA.</t>
  </si>
  <si>
    <t xml:space="preserve"> CONSERVACION MANTENIMIENTO PREVENTIVO Y CORRECTIVO DEL ALUMBRADO PUBLICO DEL MUNICIPIO , MUNICIPIO DE SAN JOSE DEL GOLFO, DEPARTAMENTO DE GUATEMALA.</t>
  </si>
  <si>
    <t xml:space="preserve"> CONSERVACION Y MANTENIMIENTO GENERAL DEL RELLENO SANITARIO, MUNICIPIO DE SAN JOSE DEL GOLFO, DEPARTAMENTO DE GUATEMALA.</t>
  </si>
  <si>
    <t>CONSERVACION , LIMPIEZA Y MANTENIMIENTOS PREVENTIVOS CONTINUO DE LAS CALLES DEL MUNICIPIO, MUNICIPIO DE SAN JOSE DEL GOLFO, DEPARTAMENTO DE GUATEMALA.</t>
  </si>
  <si>
    <t>SUBSIDIO DE AGUA POTABLE PARA USO DE LOS HABITANTES DEL MUNICIPIO, MUNICIPALIDAD DE SAN JOSE DEL GOLFO, DEPARTAMENTO DE GUATEMALA.</t>
  </si>
  <si>
    <t xml:space="preserve"> CONSERVACION , MANTENIMIENTO PREVENTIVO Y CORRECTIVO PARA PLANTAS DE TRATAMIENTO DE LAS AGUAS RESIDUALES, MUNICIPIO DE SAN JOSE DEL GOLFO, DEPARTAMENTO DE GUATEMALA.</t>
  </si>
  <si>
    <t xml:space="preserve"> CONSERVACION  Y FORTALECIMIENTO A LA RECREACION GENERAL DE LOS HABITANTES DEL MUNICIPIO , MUNICIPIO DE SAN JOSE DEL GOLFO, DEPARTAMENTO DE GUATEMALA.</t>
  </si>
  <si>
    <t>PREVENCION DE LA MORTALIDAD EN LA NIÑEZ</t>
  </si>
  <si>
    <t>PARA EL 2024, SE HA DISMINUIDO LA TASA DE MORTALIDAD EN LA NI?EZ EN 5 PUNTOS POR CADA MIL NACIDOS VIVOS (DE 25 MUERTES EN 2018 A 20 MUERTES POR CADA MIL NACIDOS VIVOS EN 2024)</t>
  </si>
  <si>
    <t xml:space="preserve">INFRAESTRUCTURA DE SALUD </t>
  </si>
  <si>
    <t xml:space="preserve">PRODUCTO DEL ENTE RECTOR (MSPAS, MCIV) CONSTRUCCION DE CENTROS DE SALUD, CARRETERAS, ADQUISICION DE EQUIPO INTERVENCION DE LA MUNICIPALIDAD: CONSTRUCCION DE CAMINOS RURALES (POR COMPETENCIA MUNICIPAL) CONSTRUCCION DE INFRAESTRUCTURA DE SALUD </t>
  </si>
  <si>
    <t>1265 familia</t>
  </si>
  <si>
    <t xml:space="preserve">REPOSICION CARRETERAS DE TERRACERIA DE ALDEA CONCEPCION GRANDE HACIA ALDEA QUEBRADA DE AGUA, MUNICIPIO DE SAN JOSE DEL GOLFO, DEPARTAMENTO DE GUAEMALA. </t>
  </si>
  <si>
    <t xml:space="preserve">REPOSICION CARRETERAS DE TERRACERIA LOTIFICACION LA FAMILIA, ALDEA LA CHOLEÑA, MUNICIPIO DE SAN JOSE DEL GOLFO, DEPARTAMENTO DE GUAEMALA. </t>
  </si>
  <si>
    <t xml:space="preserve">REPOSICION CARRETERAS DE TERRACERIA DE ALDEA ENCUENTRO DE NAVAJAS HACIA CABECERA MUNICIPAL,  MUNICIPIO DE SAN JOSE DEL GOLFO, DEPARTAMENTO DE GUAEMALA. </t>
  </si>
  <si>
    <t>2562 familias</t>
  </si>
  <si>
    <t>MEJORAMIENTO POZO(S) DE ALDEA PONTEZUELAS, MUNICIPIO DE SAN JOSE DEL GOLFO, DEPARTAMENTO DE GUATEMALA.</t>
  </si>
  <si>
    <t>Para el año 2032, reducir en no menos de 25 puntos porcentuales la desnutrición crónica en niños menores de cinco años, con énfasis en los niños y niñas de los pueblos maya, xinka, garifuna y del área rural.</t>
  </si>
  <si>
    <t>Para el 2032, se ha disminuido la alta tasa de deserción a nivel básico en 17.31 puntos porcentuales (de 17.31% en 2011 a 0.00% en 2032)
En el año 2032 las y los estudiantes que egresan de cada uno de los ciclos de formación han desarrollado los aprendizajes significativos, pertinentes y relevantes, que les permiten incorporarse a los ámbitos sociales, económicos y políticos  con iniciativa, pensamiento crítico, valores y con capacidad de resolver problemas de manera ágil, creativa e innovadora.</t>
  </si>
  <si>
    <t>Para el 2032, La población tiene acceso universal a servicios al 80% para garantizar los procesos de recuperación de su salud con pertinencia de los pueblos maya, xinka, garífuna, de género, etaria y sexual.</t>
  </si>
  <si>
    <t xml:space="preserve">Para el 2032, se ha mantenido la cobertura forestal del territorio nacional en 33.7%
Para 2020, promover la ordenación sostenible de todos los tipos de bosques, poner fin a la deforestación, recuperar los bosques degradados e incrementar la forestación y la reforestación a nivel de país.
</t>
  </si>
  <si>
    <t>001</t>
  </si>
  <si>
    <t>000</t>
  </si>
  <si>
    <t>Municipalidad de :___San Jose del Golfo_________________________________________________Departamento:____Guatemala_______________________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</si>
</sst>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quot;* #,##0.00_-;\-&quot;Q&quot;* #,##0.00_-;_-&quot;Q&quot;* &quot;-&quot;??_-;_-@_-"/>
    <numFmt numFmtId="43" formatCode="_-* #,##0.00_-;\-* #,##0.00_-;_-* &quot;-&quot;??_-;_-@_-"/>
    <numFmt numFmtId="164" formatCode="&quot;Q&quot;#,##0_);\(&quot;Q&quot;#,##0\)"/>
    <numFmt numFmtId="165" formatCode="_(&quot;Q&quot;* #,##0.00_);_(&quot;Q&quot;* \(#,##0.00\);_(&quot;Q&quot;* &quot;-&quot;??_);_(@_)"/>
    <numFmt numFmtId="166" formatCode="_(* #,##0.00_);_(* \(#,##0.00\);_(* &quot;-&quot;??_);_(@_)"/>
    <numFmt numFmtId="167" formatCode="_([$Q-100A]* #,##0.00_);_([$Q-100A]* \(#,##0.00\);_([$Q-100A]* &quot;-&quot;??_);_(@_)"/>
    <numFmt numFmtId="168" formatCode="&quot;Q&quot;#,##0.00"/>
    <numFmt numFmtId="169" formatCode="#,##0.000000000"/>
    <numFmt numFmtId="170" formatCode="_-[$Q-100A]* #,##0.00_-;\-[$Q-100A]* #,##0.00_-;_-[$Q-100A]* &quot;-&quot;??_-;_-@_-"/>
  </numFmts>
  <fonts count="63" x14ac:knownFonts="1">
    <font>
      <sz val="11"/>
      <color theme="1"/>
      <name val="Calibri"/>
      <family val="2"/>
      <scheme val="minor"/>
    </font>
    <font>
      <sz val="10"/>
      <name val="Arial"/>
      <family val="2"/>
    </font>
    <font>
      <sz val="11"/>
      <color indexed="8"/>
      <name val="Calibri"/>
      <family val="2"/>
    </font>
    <font>
      <sz val="11"/>
      <color theme="1"/>
      <name val="Calibri"/>
      <family val="2"/>
      <scheme val="minor"/>
    </font>
    <font>
      <b/>
      <sz val="11"/>
      <color theme="3"/>
      <name val="Calibri"/>
      <family val="2"/>
      <scheme val="minor"/>
    </font>
    <font>
      <u/>
      <sz val="11"/>
      <color theme="10"/>
      <name val="Calibri"/>
      <family val="2"/>
      <scheme val="minor"/>
    </font>
    <font>
      <sz val="11"/>
      <color rgb="FFFF0000"/>
      <name val="Calibri"/>
      <family val="2"/>
      <scheme val="minor"/>
    </font>
    <font>
      <b/>
      <sz val="15"/>
      <color theme="3"/>
      <name val="Calibri"/>
      <family val="2"/>
      <scheme val="minor"/>
    </font>
    <font>
      <b/>
      <sz val="11"/>
      <color theme="1"/>
      <name val="Calibri"/>
      <family val="2"/>
      <scheme val="minor"/>
    </font>
    <font>
      <sz val="10"/>
      <color theme="1"/>
      <name val="Calibri"/>
      <family val="2"/>
      <scheme val="minor"/>
    </font>
    <font>
      <sz val="10"/>
      <color rgb="FF000000"/>
      <name val="Calibri"/>
      <family val="2"/>
      <scheme val="minor"/>
    </font>
    <font>
      <sz val="10"/>
      <name val="Calibri"/>
      <family val="2"/>
      <scheme val="minor"/>
    </font>
    <font>
      <b/>
      <sz val="10"/>
      <name val="Calibri"/>
      <family val="2"/>
      <scheme val="minor"/>
    </font>
    <font>
      <sz val="11"/>
      <name val="Calibri"/>
      <family val="2"/>
      <scheme val="minor"/>
    </font>
    <font>
      <sz val="10"/>
      <color rgb="FF0000FF"/>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u/>
      <sz val="10"/>
      <color theme="10"/>
      <name val="Calibri"/>
      <family val="2"/>
      <scheme val="minor"/>
    </font>
    <font>
      <b/>
      <sz val="10"/>
      <color theme="1"/>
      <name val="Calibri"/>
      <family val="2"/>
      <scheme val="minor"/>
    </font>
    <font>
      <sz val="8"/>
      <color rgb="FF0000FF"/>
      <name val="Calibri"/>
      <family val="2"/>
      <scheme val="minor"/>
    </font>
    <font>
      <b/>
      <sz val="12"/>
      <name val="Calibri"/>
      <family val="2"/>
      <scheme val="minor"/>
    </font>
    <font>
      <b/>
      <sz val="16"/>
      <name val="Calibri"/>
      <family val="2"/>
      <scheme val="minor"/>
    </font>
    <font>
      <sz val="9"/>
      <name val="Calibri"/>
      <family val="2"/>
      <scheme val="minor"/>
    </font>
    <font>
      <b/>
      <sz val="14"/>
      <name val="Calibri"/>
      <family val="2"/>
      <scheme val="minor"/>
    </font>
    <font>
      <b/>
      <sz val="16"/>
      <color rgb="FFFF0000"/>
      <name val="Calibri"/>
      <family val="2"/>
      <scheme val="minor"/>
    </font>
    <font>
      <sz val="9"/>
      <color rgb="FFFF0000"/>
      <name val="Calibri"/>
      <family val="2"/>
      <scheme val="minor"/>
    </font>
    <font>
      <sz val="10"/>
      <name val="Candara"/>
      <family val="2"/>
    </font>
    <font>
      <b/>
      <sz val="10"/>
      <color rgb="FF000000"/>
      <name val="Calibri"/>
      <family val="2"/>
      <scheme val="minor"/>
    </font>
    <font>
      <sz val="10"/>
      <color theme="1"/>
      <name val="Calibri"/>
      <family val="2"/>
    </font>
    <font>
      <sz val="10"/>
      <color rgb="FFFF0000"/>
      <name val="Calibri"/>
      <family val="2"/>
      <scheme val="minor"/>
    </font>
    <font>
      <b/>
      <sz val="12"/>
      <color rgb="FF0000FF"/>
      <name val="Calibri"/>
      <family val="2"/>
      <scheme val="minor"/>
    </font>
    <font>
      <b/>
      <sz val="11"/>
      <color rgb="FF0000FF"/>
      <name val="Calibri"/>
      <family val="2"/>
      <scheme val="minor"/>
    </font>
    <font>
      <sz val="11"/>
      <color rgb="FF0000FF"/>
      <name val="Calibri"/>
      <family val="2"/>
      <scheme val="minor"/>
    </font>
    <font>
      <sz val="10"/>
      <color rgb="FF0000FF"/>
      <name val="Calibri"/>
      <family val="2"/>
    </font>
    <font>
      <sz val="12"/>
      <color rgb="FF0000FF"/>
      <name val="Calibri"/>
      <family val="2"/>
    </font>
    <font>
      <b/>
      <sz val="12"/>
      <color rgb="FF0000FF"/>
      <name val="Calibri"/>
      <family val="2"/>
    </font>
    <font>
      <sz val="12"/>
      <color rgb="FF0000FF"/>
      <name val="Calibri"/>
      <family val="2"/>
      <scheme val="minor"/>
    </font>
    <font>
      <b/>
      <sz val="18"/>
      <color theme="1"/>
      <name val="Calibri"/>
      <family val="2"/>
      <scheme val="minor"/>
    </font>
    <font>
      <b/>
      <sz val="20"/>
      <color theme="1"/>
      <name val="Calibri"/>
      <family val="2"/>
      <scheme val="minor"/>
    </font>
    <font>
      <b/>
      <sz val="18"/>
      <color rgb="FF0000FF"/>
      <name val="Calibri"/>
      <family val="2"/>
      <scheme val="minor"/>
    </font>
    <font>
      <sz val="14"/>
      <color theme="1"/>
      <name val="Calibri"/>
      <family val="2"/>
      <scheme val="minor"/>
    </font>
    <font>
      <b/>
      <sz val="14"/>
      <color rgb="FF0000FF"/>
      <name val="Calibri"/>
      <family val="2"/>
      <scheme val="minor"/>
    </font>
    <font>
      <b/>
      <u/>
      <sz val="11"/>
      <color rgb="FF0000FF"/>
      <name val="Calibri"/>
      <family val="2"/>
      <scheme val="minor"/>
    </font>
    <font>
      <sz val="12"/>
      <name val="Calibri"/>
      <family val="2"/>
      <scheme val="minor"/>
    </font>
    <font>
      <b/>
      <sz val="11"/>
      <color rgb="FF000000"/>
      <name val="Calibri"/>
      <family val="2"/>
      <scheme val="minor"/>
    </font>
    <font>
      <b/>
      <sz val="11"/>
      <color rgb="FFFF0000"/>
      <name val="Calibri"/>
      <family val="2"/>
      <scheme val="minor"/>
    </font>
    <font>
      <sz val="11"/>
      <color rgb="FF000000"/>
      <name val="Calibri"/>
      <family val="2"/>
      <scheme val="minor"/>
    </font>
    <font>
      <sz val="11"/>
      <color indexed="8"/>
      <name val="Calibri"/>
      <family val="2"/>
      <scheme val="minor"/>
    </font>
    <font>
      <sz val="11"/>
      <color indexed="54"/>
      <name val="Calibri"/>
      <family val="2"/>
      <scheme val="minor"/>
    </font>
    <font>
      <strike/>
      <sz val="11"/>
      <color indexed="54"/>
      <name val="Calibri"/>
      <family val="2"/>
      <scheme val="minor"/>
    </font>
    <font>
      <sz val="10"/>
      <name val="Arial"/>
      <family val="2"/>
    </font>
    <font>
      <b/>
      <sz val="12"/>
      <color theme="4" tint="-0.249977111117893"/>
      <name val="Calibri"/>
      <family val="2"/>
      <scheme val="minor"/>
    </font>
    <font>
      <sz val="11"/>
      <color theme="1"/>
      <name val="Calibri"/>
      <family val="2"/>
    </font>
    <font>
      <sz val="11"/>
      <color rgb="FF000000"/>
      <name val="Calibri"/>
      <family val="2"/>
    </font>
    <font>
      <b/>
      <sz val="14"/>
      <name val="Arial"/>
      <family val="2"/>
    </font>
    <font>
      <sz val="11"/>
      <name val="Arial"/>
      <family val="2"/>
    </font>
    <font>
      <sz val="11"/>
      <color theme="1"/>
      <name val="Cambria"/>
      <family val="1"/>
    </font>
    <font>
      <sz val="11"/>
      <name val="Cambria"/>
      <family val="1"/>
      <scheme val="major"/>
    </font>
    <font>
      <sz val="8"/>
      <name val="Calibri"/>
      <family val="2"/>
      <scheme val="minor"/>
    </font>
    <font>
      <b/>
      <sz val="26"/>
      <name val="Calibri"/>
      <family val="2"/>
      <scheme val="minor"/>
    </font>
    <font>
      <sz val="11"/>
      <color theme="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FFFF00"/>
        <bgColor indexed="64"/>
      </patternFill>
    </fill>
    <fill>
      <patternFill patternType="solid">
        <fgColor rgb="FFFFFFCC"/>
        <bgColor indexed="64"/>
      </patternFill>
    </fill>
    <fill>
      <patternFill patternType="solid">
        <fgColor theme="9"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ck">
        <color theme="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s>
  <cellStyleXfs count="32">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1" fillId="0" borderId="0"/>
    <xf numFmtId="0" fontId="1" fillId="0" borderId="0"/>
    <xf numFmtId="9" fontId="3" fillId="0" borderId="0" applyFont="0" applyFill="0" applyBorder="0" applyAlignment="0" applyProtection="0"/>
    <xf numFmtId="0" fontId="7" fillId="0" borderId="14"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xf numFmtId="0" fontId="1" fillId="0" borderId="0"/>
    <xf numFmtId="0" fontId="1" fillId="0" borderId="0"/>
    <xf numFmtId="0" fontId="1" fillId="0" borderId="0"/>
    <xf numFmtId="0" fontId="1" fillId="0" borderId="0"/>
    <xf numFmtId="9" fontId="3" fillId="0" borderId="0" applyFont="0" applyFill="0" applyBorder="0" applyAlignment="0" applyProtection="0"/>
    <xf numFmtId="0" fontId="1" fillId="0" borderId="0"/>
    <xf numFmtId="43" fontId="1" fillId="0" borderId="0" applyFont="0" applyFill="0" applyBorder="0" applyAlignment="0" applyProtection="0"/>
    <xf numFmtId="0" fontId="52" fillId="0" borderId="0"/>
    <xf numFmtId="0" fontId="1" fillId="0" borderId="0"/>
    <xf numFmtId="0" fontId="3" fillId="0" borderId="0"/>
    <xf numFmtId="0" fontId="3" fillId="0" borderId="0"/>
    <xf numFmtId="0" fontId="3" fillId="0" borderId="0"/>
    <xf numFmtId="44" fontId="3"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cellStyleXfs>
  <cellXfs count="439">
    <xf numFmtId="0" fontId="0" fillId="0" borderId="0" xfId="0"/>
    <xf numFmtId="0" fontId="0" fillId="0" borderId="0" xfId="0" applyBorder="1"/>
    <xf numFmtId="0" fontId="0" fillId="2" borderId="0" xfId="0" applyFill="1" applyBorder="1"/>
    <xf numFmtId="0" fontId="13" fillId="2" borderId="0" xfId="0" applyFont="1" applyFill="1"/>
    <xf numFmtId="0" fontId="13" fillId="2" borderId="0" xfId="0" applyFont="1" applyFill="1" applyBorder="1"/>
    <xf numFmtId="0" fontId="0" fillId="2" borderId="0" xfId="0" applyFill="1" applyBorder="1" applyAlignment="1">
      <alignment horizontal="center" vertical="center"/>
    </xf>
    <xf numFmtId="0" fontId="15" fillId="4" borderId="1" xfId="0" applyFont="1" applyFill="1" applyBorder="1" applyAlignment="1">
      <alignment horizontal="center" vertical="center" wrapText="1"/>
    </xf>
    <xf numFmtId="0" fontId="16" fillId="0" borderId="0" xfId="0" applyFont="1" applyBorder="1"/>
    <xf numFmtId="0" fontId="17" fillId="2" borderId="0" xfId="0" applyFont="1" applyFill="1" applyBorder="1"/>
    <xf numFmtId="0" fontId="19" fillId="0" borderId="0" xfId="2" applyFont="1" applyBorder="1" applyAlignment="1" applyProtection="1">
      <alignment vertical="center" wrapText="1"/>
    </xf>
    <xf numFmtId="0" fontId="9" fillId="0" borderId="0" xfId="0" applyFont="1"/>
    <xf numFmtId="0" fontId="20" fillId="0" borderId="0" xfId="2" applyFont="1" applyBorder="1" applyAlignment="1" applyProtection="1">
      <alignment horizontal="center" vertical="center" wrapText="1"/>
    </xf>
    <xf numFmtId="0" fontId="20" fillId="0" borderId="0" xfId="2" applyFont="1" applyBorder="1" applyAlignment="1" applyProtection="1">
      <alignment horizontal="left" vertical="center" wrapText="1"/>
    </xf>
    <xf numFmtId="0" fontId="11" fillId="2" borderId="0" xfId="4" applyFont="1" applyFill="1"/>
    <xf numFmtId="0" fontId="0" fillId="0" borderId="0" xfId="0" applyAlignment="1">
      <alignment horizontal="center" vertical="center"/>
    </xf>
    <xf numFmtId="0" fontId="0" fillId="0" borderId="0" xfId="0" applyAlignment="1">
      <alignment horizontal="left"/>
    </xf>
    <xf numFmtId="0" fontId="9" fillId="2" borderId="0" xfId="2" applyFont="1" applyFill="1" applyBorder="1" applyAlignment="1" applyProtection="1">
      <alignment horizontal="left" vertical="center" wrapText="1"/>
    </xf>
    <xf numFmtId="0" fontId="19" fillId="2" borderId="0" xfId="2" applyFont="1" applyFill="1" applyBorder="1" applyAlignment="1" applyProtection="1">
      <alignment vertical="center" wrapText="1"/>
    </xf>
    <xf numFmtId="0" fontId="0" fillId="2" borderId="0" xfId="0" applyFill="1" applyBorder="1" applyAlignment="1">
      <alignment horizontal="center" vertical="center" wrapText="1"/>
    </xf>
    <xf numFmtId="0" fontId="0" fillId="0" borderId="0" xfId="0" applyFont="1"/>
    <xf numFmtId="0" fontId="9" fillId="0" borderId="0" xfId="0" applyFont="1" applyAlignment="1">
      <alignment horizontal="center" vertical="center"/>
    </xf>
    <xf numFmtId="0" fontId="14" fillId="0" borderId="1" xfId="0" applyFont="1" applyFill="1" applyBorder="1" applyAlignment="1">
      <alignment vertical="center" wrapText="1"/>
    </xf>
    <xf numFmtId="3" fontId="21" fillId="2" borderId="1" xfId="0" applyNumberFormat="1" applyFont="1" applyFill="1" applyBorder="1" applyAlignment="1">
      <alignment horizontal="center" vertical="center" wrapText="1"/>
    </xf>
    <xf numFmtId="3" fontId="14" fillId="2" borderId="1" xfId="0" applyNumberFormat="1"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0" fontId="14" fillId="2" borderId="1" xfId="0" applyFont="1" applyFill="1" applyBorder="1" applyAlignment="1">
      <alignment horizontal="left" vertical="center" wrapText="1"/>
    </xf>
    <xf numFmtId="0" fontId="0" fillId="2" borderId="0" xfId="0" applyFill="1" applyBorder="1" applyAlignment="1">
      <alignment horizontal="left" vertical="center" wrapText="1"/>
    </xf>
    <xf numFmtId="0" fontId="16" fillId="2" borderId="0" xfId="1" applyFont="1" applyFill="1" applyBorder="1" applyAlignment="1">
      <alignment vertical="center"/>
    </xf>
    <xf numFmtId="0" fontId="11" fillId="2" borderId="0" xfId="4" applyFont="1" applyFill="1" applyBorder="1"/>
    <xf numFmtId="9" fontId="13" fillId="2" borderId="0" xfId="5" applyFont="1" applyFill="1"/>
    <xf numFmtId="0" fontId="13" fillId="0" borderId="0" xfId="0" applyFont="1"/>
    <xf numFmtId="9" fontId="15" fillId="4" borderId="1" xfId="5" applyFont="1" applyFill="1" applyBorder="1" applyAlignment="1">
      <alignment horizontal="center" vertical="center" wrapText="1"/>
    </xf>
    <xf numFmtId="167" fontId="13" fillId="2" borderId="1" xfId="0" applyNumberFormat="1" applyFont="1" applyFill="1" applyBorder="1"/>
    <xf numFmtId="9" fontId="13" fillId="0" borderId="1" xfId="5" applyFont="1" applyBorder="1" applyAlignment="1">
      <alignment horizontal="center"/>
    </xf>
    <xf numFmtId="167" fontId="13" fillId="0" borderId="1" xfId="0" applyNumberFormat="1" applyFont="1" applyBorder="1"/>
    <xf numFmtId="9" fontId="13" fillId="2" borderId="1" xfId="5" applyFont="1" applyFill="1" applyBorder="1" applyAlignment="1">
      <alignment horizontal="center"/>
    </xf>
    <xf numFmtId="0" fontId="15" fillId="7" borderId="1" xfId="0" applyFont="1" applyFill="1" applyBorder="1"/>
    <xf numFmtId="167" fontId="15" fillId="7" borderId="1" xfId="0" applyNumberFormat="1" applyFont="1" applyFill="1" applyBorder="1"/>
    <xf numFmtId="9" fontId="15" fillId="7" borderId="1" xfId="5" applyFont="1" applyFill="1" applyBorder="1" applyAlignment="1">
      <alignment horizontal="center"/>
    </xf>
    <xf numFmtId="0" fontId="15" fillId="2" borderId="1" xfId="0" applyFont="1" applyFill="1" applyBorder="1" applyAlignment="1">
      <alignment vertical="center"/>
    </xf>
    <xf numFmtId="0" fontId="15" fillId="2" borderId="1" xfId="0" applyFont="1" applyFill="1" applyBorder="1"/>
    <xf numFmtId="9" fontId="15" fillId="2" borderId="1" xfId="5" applyFont="1" applyFill="1" applyBorder="1" applyAlignment="1">
      <alignment horizontal="center"/>
    </xf>
    <xf numFmtId="0" fontId="13" fillId="0" borderId="1" xfId="0" applyFont="1" applyBorder="1"/>
    <xf numFmtId="9" fontId="13" fillId="0" borderId="1" xfId="5" applyFont="1" applyBorder="1"/>
    <xf numFmtId="0" fontId="25" fillId="8" borderId="1" xfId="0" applyFont="1" applyFill="1" applyBorder="1"/>
    <xf numFmtId="167" fontId="25" fillId="8" borderId="1" xfId="0" applyNumberFormat="1" applyFont="1" applyFill="1" applyBorder="1"/>
    <xf numFmtId="0" fontId="13" fillId="8" borderId="1" xfId="0" applyFont="1" applyFill="1" applyBorder="1"/>
    <xf numFmtId="9" fontId="13" fillId="8" borderId="1" xfId="5" applyFont="1" applyFill="1" applyBorder="1"/>
    <xf numFmtId="0" fontId="15" fillId="8" borderId="1" xfId="0" applyFont="1" applyFill="1" applyBorder="1"/>
    <xf numFmtId="9" fontId="15" fillId="8" borderId="1" xfId="5" applyFont="1" applyFill="1" applyBorder="1" applyAlignment="1">
      <alignment horizontal="center"/>
    </xf>
    <xf numFmtId="9" fontId="13" fillId="0" borderId="0" xfId="5" applyFont="1"/>
    <xf numFmtId="0" fontId="0" fillId="2" borderId="0"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right" vertical="center"/>
    </xf>
    <xf numFmtId="0" fontId="18" fillId="0" borderId="0" xfId="0" applyFont="1" applyAlignment="1">
      <alignment vertical="center"/>
    </xf>
    <xf numFmtId="0" fontId="0" fillId="0" borderId="0" xfId="0" applyAlignment="1">
      <alignment vertical="center"/>
    </xf>
    <xf numFmtId="0" fontId="0" fillId="2" borderId="0" xfId="0" applyFill="1" applyAlignment="1">
      <alignment vertical="center"/>
    </xf>
    <xf numFmtId="0" fontId="0" fillId="2" borderId="0" xfId="0" applyFill="1" applyBorder="1" applyAlignment="1">
      <alignment horizontal="left"/>
    </xf>
    <xf numFmtId="0" fontId="18" fillId="10" borderId="1" xfId="0" applyFont="1" applyFill="1" applyBorder="1" applyAlignment="1">
      <alignment horizontal="left" vertical="center" wrapText="1"/>
    </xf>
    <xf numFmtId="0" fontId="0" fillId="10" borderId="1" xfId="0" applyFill="1" applyBorder="1" applyAlignment="1">
      <alignment horizontal="center" vertical="center"/>
    </xf>
    <xf numFmtId="0" fontId="11" fillId="0" borderId="1" xfId="0" applyFont="1" applyFill="1" applyBorder="1" applyAlignment="1">
      <alignment vertical="center" wrapText="1"/>
    </xf>
    <xf numFmtId="0" fontId="0" fillId="0" borderId="0" xfId="0" applyAlignment="1">
      <alignment vertical="center" wrapText="1"/>
    </xf>
    <xf numFmtId="3" fontId="11" fillId="2" borderId="1" xfId="0" applyNumberFormat="1" applyFont="1" applyFill="1" applyBorder="1" applyAlignment="1">
      <alignment horizontal="center" vertical="center" wrapText="1"/>
    </xf>
    <xf numFmtId="0" fontId="16" fillId="0" borderId="0" xfId="0" applyFont="1"/>
    <xf numFmtId="0" fontId="0" fillId="2" borderId="0" xfId="0" applyFont="1" applyFill="1" applyBorder="1" applyAlignment="1">
      <alignment vertical="top"/>
    </xf>
    <xf numFmtId="0" fontId="0" fillId="2" borderId="0" xfId="0" applyFont="1" applyFill="1" applyAlignment="1">
      <alignment vertical="top"/>
    </xf>
    <xf numFmtId="0" fontId="0" fillId="2" borderId="0" xfId="0" applyFont="1" applyFill="1" applyAlignment="1">
      <alignment horizontal="center" vertical="top"/>
    </xf>
    <xf numFmtId="0" fontId="0" fillId="2" borderId="0" xfId="0" applyFont="1" applyFill="1" applyAlignment="1">
      <alignment horizontal="right" vertical="top"/>
    </xf>
    <xf numFmtId="0" fontId="16" fillId="2" borderId="0" xfId="4" applyNumberFormat="1" applyFont="1" applyFill="1" applyBorder="1" applyAlignment="1">
      <alignment horizontal="left" vertical="center" readingOrder="1"/>
    </xf>
    <xf numFmtId="0" fontId="16" fillId="2" borderId="0" xfId="4" applyNumberFormat="1" applyFont="1" applyFill="1" applyBorder="1" applyAlignment="1">
      <alignment horizontal="center" vertical="center" readingOrder="1"/>
    </xf>
    <xf numFmtId="0" fontId="16" fillId="2" borderId="0" xfId="4" applyFont="1" applyFill="1" applyBorder="1" applyAlignment="1">
      <alignment horizontal="center" vertical="center" wrapText="1" readingOrder="1"/>
    </xf>
    <xf numFmtId="0" fontId="11" fillId="0" borderId="0" xfId="4" applyFont="1"/>
    <xf numFmtId="0" fontId="11" fillId="0" borderId="0" xfId="4" applyFont="1" applyBorder="1"/>
    <xf numFmtId="0" fontId="8" fillId="2" borderId="0" xfId="4" applyNumberFormat="1" applyFont="1" applyFill="1" applyBorder="1" applyAlignment="1">
      <alignment horizontal="center" vertical="top" readingOrder="1"/>
    </xf>
    <xf numFmtId="0" fontId="3" fillId="2" borderId="0" xfId="4" applyNumberFormat="1" applyFont="1" applyFill="1" applyBorder="1" applyAlignment="1">
      <alignment horizontal="left" vertical="top" readingOrder="1"/>
    </xf>
    <xf numFmtId="0" fontId="11" fillId="2" borderId="0" xfId="4" applyFont="1" applyFill="1" applyAlignment="1">
      <alignment vertical="center"/>
    </xf>
    <xf numFmtId="0" fontId="11" fillId="0" borderId="0" xfId="4" applyFont="1" applyAlignment="1">
      <alignment vertical="center"/>
    </xf>
    <xf numFmtId="0" fontId="17" fillId="4" borderId="1" xfId="0" applyFont="1" applyFill="1" applyBorder="1" applyAlignment="1">
      <alignment horizontal="center" vertical="center" wrapText="1"/>
    </xf>
    <xf numFmtId="0" fontId="11" fillId="0" borderId="1" xfId="4" applyFont="1" applyBorder="1"/>
    <xf numFmtId="0" fontId="0" fillId="2" borderId="0" xfId="0" applyFill="1"/>
    <xf numFmtId="0" fontId="32" fillId="2" borderId="0" xfId="0" applyFont="1" applyFill="1" applyBorder="1"/>
    <xf numFmtId="0" fontId="34" fillId="2" borderId="0" xfId="0" applyFont="1" applyFill="1" applyBorder="1" applyAlignment="1">
      <alignment horizontal="center" vertical="center"/>
    </xf>
    <xf numFmtId="0" fontId="15" fillId="2" borderId="0" xfId="4" applyNumberFormat="1" applyFont="1" applyFill="1" applyBorder="1" applyAlignment="1">
      <alignment horizontal="center" vertical="top" readingOrder="1"/>
    </xf>
    <xf numFmtId="0" fontId="0" fillId="2" borderId="0" xfId="4" applyNumberFormat="1" applyFont="1" applyFill="1" applyBorder="1" applyAlignment="1">
      <alignment horizontal="left" vertical="top" wrapText="1" readingOrder="1"/>
    </xf>
    <xf numFmtId="0" fontId="22" fillId="4" borderId="1" xfId="0" applyFont="1" applyFill="1" applyBorder="1" applyAlignment="1">
      <alignment horizontal="center" vertical="center" wrapText="1"/>
    </xf>
    <xf numFmtId="0" fontId="16" fillId="2" borderId="15" xfId="1" applyFont="1" applyFill="1" applyBorder="1" applyAlignment="1">
      <alignment vertical="center"/>
    </xf>
    <xf numFmtId="0" fontId="11" fillId="2" borderId="0" xfId="4" applyFont="1" applyFill="1" applyBorder="1" applyAlignment="1">
      <alignment vertical="center"/>
    </xf>
    <xf numFmtId="0" fontId="12" fillId="4" borderId="3" xfId="0" applyFont="1" applyFill="1" applyBorder="1" applyAlignment="1">
      <alignment horizontal="left" vertical="center" wrapText="1"/>
    </xf>
    <xf numFmtId="3" fontId="12" fillId="4" borderId="9" xfId="0" applyNumberFormat="1" applyFont="1" applyFill="1" applyBorder="1" applyAlignment="1">
      <alignment horizontal="left" vertical="center" wrapText="1"/>
    </xf>
    <xf numFmtId="0" fontId="23" fillId="2" borderId="0" xfId="0" applyFont="1" applyFill="1" applyBorder="1" applyAlignment="1">
      <alignment vertical="center"/>
    </xf>
    <xf numFmtId="0" fontId="39" fillId="0" borderId="0" xfId="0" applyFont="1" applyAlignment="1">
      <alignment horizontal="center"/>
    </xf>
    <xf numFmtId="0" fontId="26" fillId="2" borderId="0" xfId="0" applyFont="1" applyFill="1" applyAlignment="1">
      <alignment vertical="center" wrapText="1"/>
    </xf>
    <xf numFmtId="0" fontId="18" fillId="2" borderId="0" xfId="0" applyFont="1" applyFill="1" applyBorder="1" applyAlignment="1">
      <alignment horizontal="right" vertical="center"/>
    </xf>
    <xf numFmtId="0" fontId="17" fillId="10" borderId="1" xfId="0" applyFont="1" applyFill="1" applyBorder="1" applyAlignment="1">
      <alignment horizontal="left" vertical="center" wrapText="1"/>
    </xf>
    <xf numFmtId="0" fontId="8" fillId="5" borderId="1" xfId="0" applyFont="1" applyFill="1" applyBorder="1" applyAlignment="1">
      <alignment vertical="center"/>
    </xf>
    <xf numFmtId="0" fontId="8" fillId="3" borderId="1" xfId="0" applyFont="1" applyFill="1" applyBorder="1" applyAlignment="1">
      <alignment vertical="center"/>
    </xf>
    <xf numFmtId="0" fontId="44" fillId="10" borderId="1" xfId="2" applyFont="1" applyFill="1" applyBorder="1" applyAlignment="1">
      <alignment horizontal="center" vertical="center"/>
    </xf>
    <xf numFmtId="0" fontId="11" fillId="0" borderId="1" xfId="0" applyFont="1" applyBorder="1" applyAlignment="1">
      <alignment vertical="center" wrapText="1"/>
    </xf>
    <xf numFmtId="0" fontId="9" fillId="0" borderId="1" xfId="0" applyFont="1" applyBorder="1" applyAlignment="1">
      <alignment horizontal="center" vertical="center" wrapText="1"/>
    </xf>
    <xf numFmtId="0" fontId="12" fillId="3" borderId="5" xfId="0" applyFont="1" applyFill="1" applyBorder="1" applyAlignment="1">
      <alignment horizontal="center" vertical="center" wrapText="1" readingOrder="1"/>
    </xf>
    <xf numFmtId="0" fontId="12" fillId="4" borderId="1"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3" fillId="2" borderId="0" xfId="0" applyFont="1" applyFill="1" applyBorder="1" applyAlignment="1">
      <alignment horizontal="left" vertical="top" wrapText="1"/>
    </xf>
    <xf numFmtId="0" fontId="33" fillId="2" borderId="0" xfId="0" applyFont="1" applyFill="1" applyBorder="1" applyAlignment="1">
      <alignment horizontal="left" vertical="top" wrapText="1"/>
    </xf>
    <xf numFmtId="0" fontId="0" fillId="2" borderId="0" xfId="0" applyFont="1" applyFill="1" applyAlignment="1">
      <alignment horizontal="left" vertical="top" wrapText="1"/>
    </xf>
    <xf numFmtId="0" fontId="22" fillId="3" borderId="1" xfId="0" applyFont="1" applyFill="1" applyBorder="1" applyAlignment="1">
      <alignment horizontal="center" vertical="center" wrapText="1"/>
    </xf>
    <xf numFmtId="0" fontId="0" fillId="0" borderId="0" xfId="0" applyFont="1" applyAlignment="1">
      <alignment vertical="center"/>
    </xf>
    <xf numFmtId="0" fontId="2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11" fillId="0" borderId="1" xfId="0" applyFont="1" applyFill="1" applyBorder="1" applyAlignment="1">
      <alignment horizontal="center" vertical="center" wrapText="1" readingOrder="1"/>
    </xf>
    <xf numFmtId="168" fontId="24" fillId="0" borderId="1" xfId="0" applyNumberFormat="1" applyFont="1" applyFill="1" applyBorder="1" applyAlignment="1">
      <alignment horizontal="center" vertical="center" wrapText="1" readingOrder="1"/>
    </xf>
    <xf numFmtId="0" fontId="10" fillId="0" borderId="1" xfId="0" applyFont="1" applyFill="1" applyBorder="1" applyAlignment="1">
      <alignment horizontal="center" vertical="center" wrapText="1" readingOrder="1"/>
    </xf>
    <xf numFmtId="168" fontId="0" fillId="0" borderId="1" xfId="0" applyNumberFormat="1" applyFont="1" applyFill="1" applyBorder="1"/>
    <xf numFmtId="10" fontId="24" fillId="0" borderId="1" xfId="0" applyNumberFormat="1" applyFont="1" applyFill="1" applyBorder="1" applyAlignment="1">
      <alignment horizontal="center" vertical="center" wrapText="1" readingOrder="1"/>
    </xf>
    <xf numFmtId="0" fontId="27" fillId="0" borderId="1" xfId="0" applyFont="1" applyFill="1" applyBorder="1" applyAlignment="1">
      <alignment vertical="center" wrapText="1" readingOrder="1"/>
    </xf>
    <xf numFmtId="0" fontId="8" fillId="0" borderId="0" xfId="0" applyFont="1" applyAlignment="1">
      <alignment horizontal="left" wrapText="1"/>
    </xf>
    <xf numFmtId="0" fontId="9" fillId="0" borderId="1" xfId="0" applyFont="1" applyBorder="1" applyAlignment="1">
      <alignment horizontal="justify" vertical="center" wrapText="1"/>
    </xf>
    <xf numFmtId="0" fontId="25" fillId="2" borderId="0" xfId="1" applyFont="1" applyFill="1" applyAlignment="1">
      <alignment vertical="center"/>
    </xf>
    <xf numFmtId="0" fontId="15" fillId="0" borderId="1" xfId="0" applyFont="1" applyBorder="1"/>
    <xf numFmtId="0" fontId="15" fillId="0" borderId="1" xfId="0" applyFont="1" applyBorder="1" applyAlignment="1">
      <alignment wrapText="1"/>
    </xf>
    <xf numFmtId="0" fontId="15" fillId="2" borderId="0" xfId="0" applyFont="1" applyFill="1"/>
    <xf numFmtId="9" fontId="15" fillId="2" borderId="0" xfId="5" applyFont="1" applyFill="1" applyAlignment="1">
      <alignment horizontal="center"/>
    </xf>
    <xf numFmtId="0" fontId="16" fillId="2" borderId="0" xfId="1" applyFont="1" applyFill="1" applyAlignment="1">
      <alignment vertical="center"/>
    </xf>
    <xf numFmtId="0" fontId="22" fillId="5" borderId="1" xfId="0" applyFont="1" applyFill="1" applyBorder="1" applyAlignment="1">
      <alignment horizontal="center" vertical="center" wrapText="1"/>
    </xf>
    <xf numFmtId="0" fontId="0" fillId="0" borderId="16" xfId="0" applyFont="1" applyFill="1" applyBorder="1" applyAlignment="1">
      <alignment vertical="center" wrapText="1"/>
    </xf>
    <xf numFmtId="0" fontId="0" fillId="0" borderId="17" xfId="0" applyFont="1" applyFill="1" applyBorder="1" applyAlignment="1">
      <alignment vertical="center"/>
    </xf>
    <xf numFmtId="0" fontId="0" fillId="0" borderId="18" xfId="0" applyFont="1" applyBorder="1" applyAlignment="1">
      <alignment vertical="center" wrapText="1"/>
    </xf>
    <xf numFmtId="0" fontId="13" fillId="2" borderId="0" xfId="0" applyFont="1" applyFill="1" applyBorder="1" applyAlignment="1">
      <alignment horizontal="left" vertical="top" wrapText="1"/>
    </xf>
    <xf numFmtId="0" fontId="12" fillId="4" borderId="1" xfId="0" applyFont="1" applyFill="1" applyBorder="1" applyAlignment="1">
      <alignment horizontal="center" vertical="center" wrapText="1"/>
    </xf>
    <xf numFmtId="0" fontId="0" fillId="0" borderId="0" xfId="0" applyFont="1" applyAlignment="1">
      <alignment horizontal="left" wrapText="1"/>
    </xf>
    <xf numFmtId="0" fontId="12" fillId="0" borderId="1" xfId="4" applyFont="1" applyBorder="1" applyAlignment="1">
      <alignment horizontal="center" vertical="center"/>
    </xf>
    <xf numFmtId="0" fontId="0" fillId="0" borderId="0" xfId="0" applyFont="1" applyAlignment="1">
      <alignment wrapText="1"/>
    </xf>
    <xf numFmtId="0" fontId="0" fillId="0" borderId="0" xfId="0" applyFont="1" applyAlignment="1">
      <alignment horizontal="center" wrapText="1"/>
    </xf>
    <xf numFmtId="0" fontId="46" fillId="2" borderId="0" xfId="0" applyFont="1" applyFill="1" applyBorder="1" applyAlignment="1">
      <alignment horizontal="center" vertical="center" wrapText="1"/>
    </xf>
    <xf numFmtId="0" fontId="46" fillId="2" borderId="0" xfId="0" applyFont="1" applyFill="1" applyBorder="1" applyAlignment="1">
      <alignment horizontal="left" vertical="center" wrapText="1"/>
    </xf>
    <xf numFmtId="0" fontId="0" fillId="0" borderId="0" xfId="0" applyFont="1" applyFill="1" applyAlignment="1">
      <alignment wrapText="1"/>
    </xf>
    <xf numFmtId="0" fontId="0" fillId="2" borderId="0" xfId="0" applyFont="1" applyFill="1" applyAlignment="1">
      <alignment wrapText="1"/>
    </xf>
    <xf numFmtId="0" fontId="0" fillId="0" borderId="20" xfId="0" applyFont="1" applyBorder="1" applyAlignment="1">
      <alignment vertical="center" wrapText="1"/>
    </xf>
    <xf numFmtId="0" fontId="0" fillId="2" borderId="1" xfId="0" applyFont="1" applyFill="1" applyBorder="1" applyAlignment="1">
      <alignment wrapText="1"/>
    </xf>
    <xf numFmtId="0" fontId="0" fillId="0" borderId="1" xfId="0" applyFont="1" applyBorder="1" applyAlignment="1">
      <alignment wrapText="1"/>
    </xf>
    <xf numFmtId="0" fontId="0" fillId="0" borderId="0" xfId="0" applyFont="1" applyFill="1" applyBorder="1" applyAlignment="1">
      <alignment wrapText="1"/>
    </xf>
    <xf numFmtId="0" fontId="13" fillId="0" borderId="17" xfId="0" applyFont="1" applyFill="1" applyBorder="1" applyAlignment="1">
      <alignment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48" fillId="2"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left" vertical="center" wrapText="1"/>
    </xf>
    <xf numFmtId="0" fontId="13" fillId="2" borderId="1" xfId="0" applyFont="1" applyFill="1" applyBorder="1" applyAlignment="1">
      <alignment vertical="center" wrapText="1"/>
    </xf>
    <xf numFmtId="0" fontId="6" fillId="2" borderId="1" xfId="0" applyFont="1" applyFill="1" applyBorder="1" applyAlignment="1">
      <alignment vertical="center" wrapText="1"/>
    </xf>
    <xf numFmtId="0" fontId="48" fillId="2" borderId="1" xfId="0" applyFont="1" applyFill="1" applyBorder="1" applyAlignment="1">
      <alignment vertical="center" wrapText="1"/>
    </xf>
    <xf numFmtId="0" fontId="13" fillId="2" borderId="1"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0" fillId="0" borderId="19" xfId="0" applyFont="1" applyBorder="1" applyAlignment="1">
      <alignment vertical="center" wrapText="1"/>
    </xf>
    <xf numFmtId="0" fontId="0" fillId="0" borderId="1" xfId="0" applyFont="1" applyBorder="1" applyAlignment="1">
      <alignment vertical="center"/>
    </xf>
    <xf numFmtId="0" fontId="0" fillId="0" borderId="0" xfId="0" applyFont="1" applyAlignment="1">
      <alignment vertical="center" wrapText="1"/>
    </xf>
    <xf numFmtId="0" fontId="0" fillId="0" borderId="1" xfId="0" applyFont="1" applyBorder="1" applyAlignment="1">
      <alignment vertical="center" wrapText="1"/>
    </xf>
    <xf numFmtId="0" fontId="12" fillId="4" borderId="1"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0" fillId="2" borderId="0" xfId="0" applyFont="1" applyFill="1" applyAlignment="1">
      <alignment horizontal="left" vertical="top" wrapText="1"/>
    </xf>
    <xf numFmtId="0" fontId="0" fillId="0" borderId="31" xfId="0" applyFont="1" applyBorder="1" applyAlignment="1">
      <alignment vertical="center"/>
    </xf>
    <xf numFmtId="0" fontId="0" fillId="0" borderId="1" xfId="0" applyFont="1" applyFill="1" applyBorder="1" applyAlignment="1">
      <alignment vertical="center"/>
    </xf>
    <xf numFmtId="0" fontId="46" fillId="9" borderId="5" xfId="0" applyFont="1" applyFill="1" applyBorder="1" applyAlignment="1">
      <alignment horizontal="center" vertical="center" wrapText="1"/>
    </xf>
    <xf numFmtId="0" fontId="46" fillId="6" borderId="5"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49" fillId="2" borderId="1" xfId="0" applyFont="1" applyFill="1" applyBorder="1" applyAlignment="1">
      <alignment vertical="center" wrapText="1"/>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20" xfId="0" applyFont="1" applyBorder="1" applyAlignment="1">
      <alignment wrapText="1"/>
    </xf>
    <xf numFmtId="0" fontId="6" fillId="0" borderId="20" xfId="0" applyFont="1" applyFill="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2" borderId="22" xfId="0" applyFont="1" applyFill="1" applyBorder="1" applyAlignment="1">
      <alignment horizontal="left" vertical="center" wrapText="1"/>
    </xf>
    <xf numFmtId="0" fontId="13" fillId="0" borderId="22" xfId="0" applyFont="1" applyFill="1" applyBorder="1" applyAlignment="1">
      <alignment vertical="center" wrapText="1"/>
    </xf>
    <xf numFmtId="0" fontId="0" fillId="2" borderId="22" xfId="0" applyFont="1" applyFill="1" applyBorder="1" applyAlignment="1">
      <alignment wrapText="1"/>
    </xf>
    <xf numFmtId="0" fontId="0" fillId="0" borderId="23" xfId="0" applyFont="1" applyBorder="1" applyAlignment="1">
      <alignment vertical="center" wrapText="1"/>
    </xf>
    <xf numFmtId="0" fontId="46" fillId="6" borderId="24" xfId="0" applyFont="1" applyFill="1" applyBorder="1" applyAlignment="1">
      <alignment horizontal="center" vertical="center" wrapText="1"/>
    </xf>
    <xf numFmtId="0" fontId="46" fillId="9" borderId="25" xfId="0" applyFont="1" applyFill="1" applyBorder="1" applyAlignment="1">
      <alignment horizontal="center" vertical="center" wrapText="1"/>
    </xf>
    <xf numFmtId="0" fontId="46" fillId="9" borderId="26" xfId="0" applyFont="1" applyFill="1" applyBorder="1" applyAlignment="1">
      <alignment horizontal="center" vertical="center" wrapText="1"/>
    </xf>
    <xf numFmtId="0" fontId="46" fillId="9" borderId="27" xfId="0" applyFont="1" applyFill="1" applyBorder="1" applyAlignment="1">
      <alignment horizontal="center" vertical="center" wrapText="1"/>
    </xf>
    <xf numFmtId="0" fontId="46" fillId="6" borderId="27" xfId="0" applyFont="1" applyFill="1" applyBorder="1" applyAlignment="1">
      <alignment horizontal="center" vertical="center" wrapText="1"/>
    </xf>
    <xf numFmtId="0" fontId="0" fillId="0" borderId="0" xfId="0" applyFont="1" applyAlignment="1">
      <alignment horizontal="center" vertical="center" wrapText="1"/>
    </xf>
    <xf numFmtId="0" fontId="0" fillId="0" borderId="30" xfId="0" applyFont="1" applyFill="1" applyBorder="1" applyAlignment="1">
      <alignment vertical="center"/>
    </xf>
    <xf numFmtId="0" fontId="0" fillId="0" borderId="6" xfId="0" applyFont="1" applyFill="1" applyBorder="1" applyAlignment="1">
      <alignment horizontal="center" vertical="center"/>
    </xf>
    <xf numFmtId="0" fontId="0" fillId="0" borderId="9" xfId="0" applyFont="1" applyFill="1" applyBorder="1" applyAlignment="1">
      <alignment vertical="center"/>
    </xf>
    <xf numFmtId="0" fontId="0" fillId="0" borderId="32" xfId="0" applyFont="1" applyFill="1" applyBorder="1" applyAlignment="1">
      <alignment vertical="center"/>
    </xf>
    <xf numFmtId="0" fontId="0" fillId="0" borderId="3" xfId="0" applyFont="1" applyFill="1" applyBorder="1" applyAlignment="1">
      <alignment horizontal="left" vertical="center" wrapText="1"/>
    </xf>
    <xf numFmtId="0" fontId="0" fillId="0" borderId="3" xfId="0" applyFont="1" applyFill="1" applyBorder="1" applyAlignment="1">
      <alignment vertical="center" wrapText="1"/>
    </xf>
    <xf numFmtId="0" fontId="0" fillId="0" borderId="9" xfId="0" applyFont="1" applyFill="1" applyBorder="1" applyAlignment="1">
      <alignment vertical="center" wrapText="1"/>
    </xf>
    <xf numFmtId="0" fontId="0" fillId="2" borderId="0" xfId="0" applyFill="1" applyBorder="1" applyAlignment="1">
      <alignment horizontal="center"/>
    </xf>
    <xf numFmtId="0" fontId="0" fillId="0" borderId="0" xfId="0" applyAlignment="1">
      <alignment horizontal="center"/>
    </xf>
    <xf numFmtId="0" fontId="6" fillId="0" borderId="0" xfId="0" applyFont="1" applyAlignment="1">
      <alignment horizontal="center"/>
    </xf>
    <xf numFmtId="3" fontId="0" fillId="2" borderId="0" xfId="0" applyNumberFormat="1" applyFill="1" applyBorder="1" applyAlignment="1">
      <alignment horizontal="center"/>
    </xf>
    <xf numFmtId="3" fontId="16" fillId="2" borderId="0" xfId="1" applyNumberFormat="1" applyFont="1" applyFill="1" applyBorder="1" applyAlignment="1">
      <alignment horizontal="center" vertical="center"/>
    </xf>
    <xf numFmtId="3" fontId="19" fillId="0" borderId="0" xfId="2" applyNumberFormat="1" applyFont="1" applyBorder="1" applyAlignment="1" applyProtection="1">
      <alignment horizontal="center" vertical="center" wrapText="1"/>
    </xf>
    <xf numFmtId="3" fontId="19" fillId="2" borderId="0" xfId="2" applyNumberFormat="1" applyFont="1" applyFill="1" applyBorder="1" applyAlignment="1" applyProtection="1">
      <alignment horizontal="center" vertical="center" wrapText="1"/>
    </xf>
    <xf numFmtId="3" fontId="31" fillId="2" borderId="1" xfId="0" applyNumberFormat="1" applyFont="1" applyFill="1" applyBorder="1" applyAlignment="1">
      <alignment horizontal="center" vertical="center" wrapText="1"/>
    </xf>
    <xf numFmtId="3" fontId="0" fillId="0" borderId="0" xfId="0" applyNumberFormat="1" applyAlignment="1">
      <alignment horizontal="center"/>
    </xf>
    <xf numFmtId="0" fontId="9" fillId="2" borderId="0" xfId="2" applyFont="1" applyFill="1" applyBorder="1" applyAlignment="1" applyProtection="1">
      <alignment horizontal="center" vertical="center" wrapText="1"/>
    </xf>
    <xf numFmtId="0" fontId="12" fillId="4" borderId="0" xfId="0" applyFont="1" applyFill="1" applyBorder="1" applyAlignment="1">
      <alignment horizontal="center" vertical="center" wrapText="1"/>
    </xf>
    <xf numFmtId="0" fontId="12" fillId="13" borderId="1" xfId="0" applyFont="1" applyFill="1" applyBorder="1" applyAlignment="1">
      <alignment horizontal="center" vertical="center" wrapText="1"/>
    </xf>
    <xf numFmtId="0" fontId="43" fillId="0" borderId="0" xfId="0" applyFont="1" applyAlignment="1">
      <alignment vertical="center"/>
    </xf>
    <xf numFmtId="0" fontId="28" fillId="2" borderId="1" xfId="0" applyFont="1" applyFill="1" applyBorder="1" applyAlignment="1">
      <alignment vertical="center" wrapText="1"/>
    </xf>
    <xf numFmtId="0" fontId="9" fillId="0" borderId="1" xfId="0" applyFont="1" applyBorder="1" applyAlignment="1">
      <alignment vertical="center" wrapText="1"/>
    </xf>
    <xf numFmtId="0" fontId="13" fillId="2" borderId="0" xfId="0" applyFont="1" applyFill="1" applyBorder="1" applyAlignment="1">
      <alignment horizontal="center" vertical="top" wrapText="1"/>
    </xf>
    <xf numFmtId="0" fontId="12" fillId="13" borderId="1" xfId="0" applyFont="1" applyFill="1" applyBorder="1" applyAlignment="1">
      <alignment horizontal="center" vertical="center" wrapText="1" readingOrder="1"/>
    </xf>
    <xf numFmtId="3" fontId="12" fillId="13" borderId="1" xfId="0" applyNumberFormat="1" applyFont="1" applyFill="1" applyBorder="1" applyAlignment="1">
      <alignment horizontal="center" vertical="center" wrapText="1"/>
    </xf>
    <xf numFmtId="0" fontId="29" fillId="13" borderId="1"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2" xfId="0" applyFont="1" applyFill="1" applyBorder="1" applyAlignment="1">
      <alignment horizontal="center" vertical="center" wrapText="1" readingOrder="1"/>
    </xf>
    <xf numFmtId="0" fontId="20" fillId="12" borderId="22" xfId="0" applyFont="1" applyFill="1" applyBorder="1" applyAlignment="1">
      <alignment horizontal="center" vertical="center" wrapText="1" readingOrder="1"/>
    </xf>
    <xf numFmtId="0" fontId="20" fillId="12" borderId="23" xfId="0" applyFont="1" applyFill="1" applyBorder="1" applyAlignment="1">
      <alignment horizontal="center" vertical="center" wrapText="1" readingOrder="1"/>
    </xf>
    <xf numFmtId="0" fontId="13" fillId="2" borderId="2"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0" fillId="0" borderId="0" xfId="0" applyBorder="1" applyAlignment="1">
      <alignment horizontal="center" vertical="center"/>
    </xf>
    <xf numFmtId="0" fontId="11" fillId="0" borderId="1" xfId="4" applyFont="1" applyBorder="1" applyAlignment="1">
      <alignment horizontal="center" vertical="center"/>
    </xf>
    <xf numFmtId="0" fontId="17" fillId="0" borderId="1" xfId="0" applyFont="1" applyFill="1" applyBorder="1" applyAlignment="1">
      <alignment horizontal="center" vertical="center" wrapText="1" readingOrder="1"/>
    </xf>
    <xf numFmtId="168" fontId="17" fillId="2" borderId="2" xfId="0" applyNumberFormat="1" applyFont="1" applyFill="1" applyBorder="1" applyAlignment="1">
      <alignment horizontal="center" vertical="center" wrapText="1" readingOrder="1"/>
    </xf>
    <xf numFmtId="4" fontId="62" fillId="0" borderId="0" xfId="0" applyNumberFormat="1" applyFont="1"/>
    <xf numFmtId="169" fontId="62" fillId="0" borderId="0" xfId="0" applyNumberFormat="1" applyFont="1"/>
    <xf numFmtId="0" fontId="62" fillId="0" borderId="0" xfId="0" applyFont="1"/>
    <xf numFmtId="0" fontId="48" fillId="2" borderId="2" xfId="0" applyFont="1" applyFill="1" applyBorder="1" applyAlignment="1">
      <alignment horizontal="left" vertical="center" wrapText="1"/>
    </xf>
    <xf numFmtId="0" fontId="0" fillId="2" borderId="1" xfId="0" applyFont="1" applyFill="1" applyBorder="1" applyAlignment="1">
      <alignment vertical="center"/>
    </xf>
    <xf numFmtId="0" fontId="12" fillId="2" borderId="2" xfId="0" applyFont="1" applyFill="1" applyBorder="1" applyAlignment="1">
      <alignment horizontal="center" vertical="center" wrapText="1"/>
    </xf>
    <xf numFmtId="0" fontId="61" fillId="2" borderId="2" xfId="0" applyFont="1" applyFill="1" applyBorder="1" applyAlignment="1">
      <alignment horizontal="center" vertical="center" wrapText="1"/>
    </xf>
    <xf numFmtId="0" fontId="0" fillId="2" borderId="16" xfId="0" applyFont="1" applyFill="1" applyBorder="1" applyAlignment="1">
      <alignment vertical="center" wrapText="1"/>
    </xf>
    <xf numFmtId="0" fontId="58" fillId="2" borderId="1" xfId="0" applyFont="1" applyFill="1" applyBorder="1" applyAlignment="1">
      <alignment horizontal="justify" vertical="center"/>
    </xf>
    <xf numFmtId="0" fontId="13" fillId="2" borderId="13" xfId="0" applyFont="1" applyFill="1" applyBorder="1" applyAlignment="1">
      <alignment vertical="center" wrapText="1"/>
    </xf>
    <xf numFmtId="0" fontId="0" fillId="2" borderId="1" xfId="0" applyFont="1" applyFill="1" applyBorder="1" applyAlignment="1">
      <alignment vertical="center" wrapText="1"/>
    </xf>
    <xf numFmtId="0" fontId="0" fillId="2" borderId="2" xfId="0" applyFont="1" applyFill="1" applyBorder="1" applyAlignment="1">
      <alignment horizontal="center" vertical="center" wrapText="1"/>
    </xf>
    <xf numFmtId="3" fontId="8" fillId="2" borderId="2" xfId="0" applyNumberFormat="1" applyFont="1" applyFill="1" applyBorder="1" applyAlignment="1">
      <alignment horizontal="center" vertical="center" wrapText="1"/>
    </xf>
    <xf numFmtId="0" fontId="46" fillId="2" borderId="2" xfId="0" applyFont="1" applyFill="1" applyBorder="1" applyAlignment="1">
      <alignment horizontal="center" vertical="center" wrapText="1"/>
    </xf>
    <xf numFmtId="168" fontId="8" fillId="2" borderId="2" xfId="0" applyNumberFormat="1" applyFont="1" applyFill="1" applyBorder="1" applyAlignment="1">
      <alignment vertical="center" wrapText="1"/>
    </xf>
    <xf numFmtId="168" fontId="0" fillId="2" borderId="17" xfId="0" applyNumberFormat="1" applyFont="1" applyFill="1" applyBorder="1" applyAlignment="1">
      <alignment horizontal="left" vertical="center" wrapText="1"/>
    </xf>
    <xf numFmtId="0" fontId="8" fillId="2" borderId="17" xfId="0" applyFont="1" applyFill="1" applyBorder="1" applyAlignment="1">
      <alignment horizontal="center" vertical="center" wrapText="1"/>
    </xf>
    <xf numFmtId="165" fontId="13" fillId="2" borderId="17" xfId="0" applyNumberFormat="1" applyFont="1" applyFill="1" applyBorder="1" applyAlignment="1">
      <alignment horizontal="center" vertical="center" wrapText="1"/>
    </xf>
    <xf numFmtId="165" fontId="0" fillId="2" borderId="18" xfId="0" applyNumberFormat="1" applyFont="1" applyFill="1" applyBorder="1" applyAlignment="1">
      <alignment vertical="center"/>
    </xf>
    <xf numFmtId="0" fontId="0" fillId="2" borderId="19" xfId="0" applyFont="1" applyFill="1" applyBorder="1" applyAlignment="1">
      <alignment vertical="center" wrapText="1"/>
    </xf>
    <xf numFmtId="0" fontId="54" fillId="2" borderId="1" xfId="0" applyFont="1" applyFill="1" applyBorder="1" applyAlignment="1">
      <alignment horizontal="justify" vertical="center"/>
    </xf>
    <xf numFmtId="0" fontId="13" fillId="2" borderId="3" xfId="0" applyFont="1" applyFill="1" applyBorder="1" applyAlignment="1">
      <alignment vertical="center" wrapText="1"/>
    </xf>
    <xf numFmtId="3" fontId="8" fillId="2" borderId="1" xfId="0" applyNumberFormat="1" applyFont="1" applyFill="1" applyBorder="1" applyAlignment="1">
      <alignment vertical="center" wrapText="1"/>
    </xf>
    <xf numFmtId="0" fontId="29" fillId="2" borderId="1" xfId="0" applyFont="1" applyFill="1" applyBorder="1" applyAlignment="1">
      <alignment horizontal="center" vertical="center" wrapText="1"/>
    </xf>
    <xf numFmtId="44" fontId="56" fillId="2" borderId="1" xfId="28" applyFont="1" applyFill="1" applyBorder="1" applyAlignment="1">
      <alignment horizontal="right" vertical="center"/>
    </xf>
    <xf numFmtId="0" fontId="57" fillId="2" borderId="20"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165" fontId="13" fillId="2" borderId="1" xfId="0" applyNumberFormat="1" applyFont="1" applyFill="1" applyBorder="1" applyAlignment="1">
      <alignment horizontal="center" vertical="center" wrapText="1"/>
    </xf>
    <xf numFmtId="165" fontId="0" fillId="2" borderId="20" xfId="0" applyNumberFormat="1" applyFont="1" applyFill="1" applyBorder="1" applyAlignment="1">
      <alignment vertical="center"/>
    </xf>
    <xf numFmtId="0" fontId="58" fillId="2" borderId="1" xfId="0" applyFont="1" applyFill="1" applyBorder="1" applyAlignment="1">
      <alignment horizontal="center" vertical="center" wrapText="1"/>
    </xf>
    <xf numFmtId="3" fontId="8" fillId="2" borderId="1" xfId="0" applyNumberFormat="1" applyFont="1" applyFill="1" applyBorder="1" applyAlignment="1">
      <alignment horizontal="center" vertical="center" wrapText="1"/>
    </xf>
    <xf numFmtId="168" fontId="0" fillId="2" borderId="1" xfId="0" applyNumberFormat="1" applyFont="1" applyFill="1" applyBorder="1" applyAlignment="1">
      <alignment horizontal="left" vertical="center" wrapText="1"/>
    </xf>
    <xf numFmtId="3" fontId="20" fillId="2" borderId="1" xfId="0" applyNumberFormat="1" applyFont="1" applyFill="1" applyBorder="1" applyAlignment="1">
      <alignment vertical="center" wrapText="1"/>
    </xf>
    <xf numFmtId="0" fontId="58" fillId="2" borderId="1" xfId="0" applyFont="1" applyFill="1" applyBorder="1" applyAlignment="1">
      <alignment horizontal="left" vertical="center" wrapText="1"/>
    </xf>
    <xf numFmtId="0" fontId="58" fillId="2" borderId="1" xfId="0" applyFont="1" applyFill="1" applyBorder="1" applyAlignment="1">
      <alignment wrapText="1"/>
    </xf>
    <xf numFmtId="0" fontId="13" fillId="2" borderId="20" xfId="0" applyFont="1" applyFill="1" applyBorder="1" applyAlignment="1">
      <alignment wrapText="1"/>
    </xf>
    <xf numFmtId="0" fontId="9" fillId="2" borderId="1" xfId="0" applyFont="1" applyFill="1" applyBorder="1" applyAlignment="1">
      <alignment horizontal="center" vertical="center" wrapText="1"/>
    </xf>
    <xf numFmtId="0" fontId="11" fillId="2" borderId="1" xfId="0" applyFont="1" applyFill="1" applyBorder="1" applyAlignment="1">
      <alignment vertical="center" wrapText="1"/>
    </xf>
    <xf numFmtId="0" fontId="9" fillId="2" borderId="21" xfId="0" applyFont="1" applyFill="1" applyBorder="1" applyAlignment="1">
      <alignment vertical="center" wrapText="1"/>
    </xf>
    <xf numFmtId="0" fontId="11" fillId="2" borderId="22" xfId="0" applyFont="1" applyFill="1" applyBorder="1" applyAlignment="1">
      <alignment vertical="center" wrapText="1"/>
    </xf>
    <xf numFmtId="0" fontId="12" fillId="2" borderId="22" xfId="0" applyFont="1" applyFill="1" applyBorder="1" applyAlignment="1">
      <alignment horizontal="center" vertical="center" wrapText="1"/>
    </xf>
    <xf numFmtId="0" fontId="29" fillId="2" borderId="22" xfId="0" applyFont="1" applyFill="1" applyBorder="1" applyAlignment="1">
      <alignment horizontal="center" vertical="center" wrapText="1"/>
    </xf>
    <xf numFmtId="168" fontId="20" fillId="2" borderId="22" xfId="0" applyNumberFormat="1" applyFont="1" applyFill="1" applyBorder="1" applyAlignment="1">
      <alignment horizontal="center" vertical="center" wrapText="1"/>
    </xf>
    <xf numFmtId="0" fontId="20" fillId="2" borderId="1" xfId="0" applyFont="1" applyFill="1" applyBorder="1" applyAlignment="1">
      <alignment horizontal="left" vertical="center" wrapText="1"/>
    </xf>
    <xf numFmtId="0" fontId="20" fillId="2" borderId="39" xfId="0" applyFont="1" applyFill="1" applyBorder="1" applyAlignment="1">
      <alignment horizontal="center" vertical="center" wrapText="1"/>
    </xf>
    <xf numFmtId="3" fontId="11" fillId="2" borderId="22" xfId="0" applyNumberFormat="1"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2" xfId="0" applyNumberFormat="1" applyFont="1" applyFill="1" applyBorder="1" applyAlignment="1">
      <alignment horizontal="center" vertical="center" wrapText="1"/>
    </xf>
    <xf numFmtId="165" fontId="8" fillId="2" borderId="23" xfId="0" applyNumberFormat="1" applyFont="1" applyFill="1" applyBorder="1" applyAlignment="1">
      <alignment vertical="center"/>
    </xf>
    <xf numFmtId="3" fontId="13" fillId="2" borderId="2" xfId="0" applyNumberFormat="1" applyFont="1" applyFill="1" applyBorder="1" applyAlignment="1">
      <alignment horizontal="center" vertical="center" wrapText="1" readingOrder="1"/>
    </xf>
    <xf numFmtId="168" fontId="0" fillId="2" borderId="2" xfId="0" applyNumberFormat="1" applyFont="1" applyFill="1" applyBorder="1" applyAlignment="1">
      <alignment horizontal="center" vertical="center" wrapText="1" readingOrder="1"/>
    </xf>
    <xf numFmtId="2" fontId="0" fillId="2" borderId="2" xfId="0" applyNumberFormat="1" applyFont="1" applyFill="1" applyBorder="1" applyAlignment="1">
      <alignment horizontal="center" vertical="center" wrapText="1" readingOrder="1"/>
    </xf>
    <xf numFmtId="0" fontId="13" fillId="2" borderId="2" xfId="0" applyFont="1" applyFill="1" applyBorder="1" applyAlignment="1">
      <alignment horizontal="center" vertical="center" wrapText="1" readingOrder="1"/>
    </xf>
    <xf numFmtId="0" fontId="0" fillId="2" borderId="2" xfId="0" applyFont="1" applyFill="1" applyBorder="1" applyAlignment="1">
      <alignment horizontal="center" vertical="center" wrapText="1" readingOrder="1"/>
    </xf>
    <xf numFmtId="9" fontId="13" fillId="2" borderId="2" xfId="5" applyFont="1" applyFill="1" applyBorder="1" applyAlignment="1">
      <alignment horizontal="center" vertical="center" wrapText="1" readingOrder="1"/>
    </xf>
    <xf numFmtId="168" fontId="13" fillId="2" borderId="2" xfId="0" applyNumberFormat="1" applyFont="1" applyFill="1" applyBorder="1" applyAlignment="1">
      <alignment horizontal="center" vertical="center" wrapText="1" readingOrder="1"/>
    </xf>
    <xf numFmtId="9" fontId="0" fillId="2" borderId="2" xfId="5" applyFont="1" applyFill="1" applyBorder="1" applyAlignment="1">
      <alignment horizontal="center" vertical="center"/>
    </xf>
    <xf numFmtId="0" fontId="0" fillId="2" borderId="2" xfId="0" applyFont="1" applyFill="1" applyBorder="1" applyAlignment="1">
      <alignment horizontal="center" vertical="center"/>
    </xf>
    <xf numFmtId="0" fontId="13" fillId="2" borderId="1" xfId="0" applyFont="1" applyFill="1" applyBorder="1" applyAlignment="1">
      <alignment horizontal="center" vertical="center" wrapText="1" readingOrder="1"/>
    </xf>
    <xf numFmtId="168" fontId="0" fillId="2" borderId="1" xfId="0" applyNumberFormat="1" applyFont="1" applyFill="1" applyBorder="1" applyAlignment="1">
      <alignment horizontal="center" vertical="center" wrapText="1" readingOrder="1"/>
    </xf>
    <xf numFmtId="0" fontId="8" fillId="2" borderId="1" xfId="0" applyFont="1" applyFill="1" applyBorder="1" applyAlignment="1">
      <alignment horizontal="center" vertical="center" wrapText="1" readingOrder="1"/>
    </xf>
    <xf numFmtId="3" fontId="13" fillId="2" borderId="1" xfId="0" applyNumberFormat="1" applyFont="1" applyFill="1" applyBorder="1" applyAlignment="1">
      <alignment horizontal="center" vertical="center" wrapText="1" readingOrder="1"/>
    </xf>
    <xf numFmtId="0" fontId="12"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readingOrder="1"/>
    </xf>
    <xf numFmtId="168" fontId="9" fillId="2" borderId="2" xfId="0" applyNumberFormat="1" applyFont="1" applyFill="1" applyBorder="1" applyAlignment="1">
      <alignment horizontal="center" vertical="center" wrapText="1" readingOrder="1"/>
    </xf>
    <xf numFmtId="2" fontId="9" fillId="2" borderId="2" xfId="0" applyNumberFormat="1" applyFont="1" applyFill="1" applyBorder="1" applyAlignment="1">
      <alignment horizontal="center" vertical="center" wrapText="1" readingOrder="1"/>
    </xf>
    <xf numFmtId="0" fontId="24" fillId="2" borderId="2" xfId="0" applyFont="1" applyFill="1" applyBorder="1" applyAlignment="1">
      <alignment horizontal="center" vertical="center" wrapText="1" readingOrder="1"/>
    </xf>
    <xf numFmtId="0" fontId="11" fillId="2" borderId="2" xfId="0" applyFont="1" applyFill="1" applyBorder="1" applyAlignment="1">
      <alignment horizontal="center" vertical="center" wrapText="1" readingOrder="1"/>
    </xf>
    <xf numFmtId="0" fontId="9" fillId="2" borderId="2" xfId="0" applyFont="1" applyFill="1" applyBorder="1" applyAlignment="1">
      <alignment horizontal="center" vertical="center" wrapText="1" readingOrder="1"/>
    </xf>
    <xf numFmtId="0" fontId="20" fillId="2" borderId="1" xfId="0" applyFont="1" applyFill="1" applyBorder="1" applyAlignment="1">
      <alignment horizontal="center" vertical="center" wrapText="1" readingOrder="1"/>
    </xf>
    <xf numFmtId="0" fontId="1" fillId="2" borderId="1" xfId="0" applyFont="1" applyFill="1" applyBorder="1" applyAlignment="1">
      <alignment horizontal="left" vertical="center" wrapText="1"/>
    </xf>
    <xf numFmtId="168" fontId="13" fillId="2" borderId="1" xfId="0" applyNumberFormat="1" applyFont="1" applyFill="1" applyBorder="1" applyAlignment="1">
      <alignment horizontal="center" vertical="center" wrapText="1" readingOrder="1"/>
    </xf>
    <xf numFmtId="0" fontId="1" fillId="2" borderId="0" xfId="0" applyFont="1" applyFill="1" applyAlignment="1">
      <alignment horizontal="left" vertical="center" wrapText="1"/>
    </xf>
    <xf numFmtId="170" fontId="13" fillId="0" borderId="1" xfId="0" applyNumberFormat="1" applyFont="1" applyBorder="1"/>
    <xf numFmtId="10" fontId="13" fillId="2" borderId="1" xfId="5" applyNumberFormat="1" applyFont="1" applyFill="1" applyBorder="1" applyAlignment="1">
      <alignment horizontal="center"/>
    </xf>
    <xf numFmtId="10" fontId="13" fillId="0" borderId="1" xfId="5" applyNumberFormat="1" applyFont="1" applyBorder="1" applyAlignment="1">
      <alignment horizontal="center"/>
    </xf>
    <xf numFmtId="0" fontId="18" fillId="2" borderId="1" xfId="0" applyFont="1" applyFill="1" applyBorder="1" applyAlignment="1">
      <alignment vertical="center" wrapText="1"/>
    </xf>
    <xf numFmtId="49" fontId="18" fillId="2" borderId="1" xfId="0" applyNumberFormat="1" applyFont="1" applyFill="1" applyBorder="1" applyAlignment="1">
      <alignment horizontal="left" vertical="center" wrapText="1"/>
    </xf>
    <xf numFmtId="49" fontId="18" fillId="2" borderId="1" xfId="0" applyNumberFormat="1" applyFont="1" applyFill="1" applyBorder="1" applyAlignment="1">
      <alignment horizontal="center" vertical="center" wrapText="1"/>
    </xf>
    <xf numFmtId="0" fontId="18" fillId="2" borderId="1" xfId="0" applyFont="1" applyFill="1" applyBorder="1" applyAlignment="1">
      <alignment horizontal="justify" vertical="center" wrapText="1"/>
    </xf>
    <xf numFmtId="0" fontId="18" fillId="2" borderId="1" xfId="0" applyFont="1" applyFill="1" applyBorder="1" applyAlignment="1">
      <alignment horizontal="left" vertical="center" wrapText="1"/>
    </xf>
    <xf numFmtId="0" fontId="45" fillId="2" borderId="1" xfId="0" applyFont="1" applyFill="1" applyBorder="1" applyAlignment="1">
      <alignment horizontal="left" vertical="center" wrapText="1" readingOrder="1"/>
    </xf>
    <xf numFmtId="0" fontId="41" fillId="2" borderId="0" xfId="0" applyFont="1" applyFill="1" applyAlignment="1">
      <alignment horizontal="center" vertical="center" wrapText="1"/>
    </xf>
    <xf numFmtId="0" fontId="42" fillId="12" borderId="1" xfId="0" applyFont="1" applyFill="1" applyBorder="1" applyAlignment="1">
      <alignment horizontal="left" vertical="center" wrapText="1"/>
    </xf>
    <xf numFmtId="0" fontId="46" fillId="9" borderId="15" xfId="0" applyFont="1" applyFill="1" applyBorder="1" applyAlignment="1">
      <alignment horizontal="center" vertical="center" wrapText="1"/>
    </xf>
    <xf numFmtId="0" fontId="46" fillId="9" borderId="29" xfId="0" applyFont="1" applyFill="1" applyBorder="1" applyAlignment="1">
      <alignment horizontal="center" vertical="center" wrapText="1"/>
    </xf>
    <xf numFmtId="0" fontId="46" fillId="9" borderId="7" xfId="0" applyFont="1" applyFill="1" applyBorder="1" applyAlignment="1">
      <alignment horizontal="center" vertical="center" wrapText="1"/>
    </xf>
    <xf numFmtId="0" fontId="46" fillId="9" borderId="12"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46" fillId="9" borderId="1" xfId="0" applyFont="1" applyFill="1" applyBorder="1" applyAlignment="1">
      <alignment horizontal="center" vertical="center" wrapText="1"/>
    </xf>
    <xf numFmtId="0" fontId="0" fillId="0" borderId="0" xfId="0" applyFont="1" applyAlignment="1">
      <alignment horizontal="left" wrapText="1"/>
    </xf>
    <xf numFmtId="0" fontId="0" fillId="2" borderId="35" xfId="0" applyFont="1" applyFill="1" applyBorder="1" applyAlignment="1">
      <alignment horizontal="center" vertical="center" wrapText="1"/>
    </xf>
    <xf numFmtId="0" fontId="0" fillId="2" borderId="42"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0" fillId="2" borderId="5"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5"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59" fillId="2" borderId="5" xfId="0" applyFont="1" applyFill="1" applyBorder="1" applyAlignment="1">
      <alignment horizontal="center" vertical="center" wrapText="1"/>
    </xf>
    <xf numFmtId="0" fontId="59" fillId="2" borderId="2" xfId="0" applyFont="1" applyFill="1" applyBorder="1" applyAlignment="1">
      <alignment horizontal="center" vertical="center" wrapText="1"/>
    </xf>
    <xf numFmtId="0" fontId="9" fillId="0" borderId="0" xfId="2" applyFont="1" applyBorder="1" applyAlignment="1" applyProtection="1">
      <alignment horizontal="left" vertical="center" wrapText="1"/>
    </xf>
    <xf numFmtId="0" fontId="16" fillId="0" borderId="0" xfId="0" applyFont="1" applyAlignment="1">
      <alignment horizontal="center" vertical="center"/>
    </xf>
    <xf numFmtId="0" fontId="12" fillId="2" borderId="33" xfId="0" applyFont="1" applyFill="1" applyBorder="1" applyAlignment="1">
      <alignment horizontal="left" vertical="center" wrapText="1"/>
    </xf>
    <xf numFmtId="0" fontId="12" fillId="2" borderId="38" xfId="0" applyFont="1" applyFill="1" applyBorder="1" applyAlignment="1">
      <alignment horizontal="left" vertical="center" wrapText="1"/>
    </xf>
    <xf numFmtId="0" fontId="12" fillId="2" borderId="39" xfId="0" applyFont="1" applyFill="1" applyBorder="1" applyAlignment="1">
      <alignment horizontal="left" vertical="center" wrapText="1"/>
    </xf>
    <xf numFmtId="0" fontId="53" fillId="2" borderId="0" xfId="0" applyFont="1" applyFill="1" applyBorder="1" applyAlignment="1">
      <alignment horizontal="left" vertical="top" wrapText="1"/>
    </xf>
    <xf numFmtId="0" fontId="12" fillId="4" borderId="6"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0" fillId="0" borderId="0" xfId="2" applyFont="1" applyBorder="1" applyAlignment="1" applyProtection="1">
      <alignment horizontal="left" vertical="center" wrapText="1"/>
    </xf>
    <xf numFmtId="0" fontId="0" fillId="0" borderId="0" xfId="0" applyFont="1" applyAlignment="1">
      <alignment horizontal="left"/>
    </xf>
    <xf numFmtId="0" fontId="12" fillId="4" borderId="6" xfId="0" applyNumberFormat="1" applyFont="1" applyFill="1" applyBorder="1" applyAlignment="1">
      <alignment horizontal="left" vertical="center" wrapText="1"/>
    </xf>
    <xf numFmtId="0" fontId="12" fillId="4" borderId="9" xfId="0" applyNumberFormat="1" applyFont="1" applyFill="1" applyBorder="1" applyAlignment="1">
      <alignment horizontal="left" vertical="center" wrapText="1"/>
    </xf>
    <xf numFmtId="3" fontId="20" fillId="4" borderId="5" xfId="0" applyNumberFormat="1" applyFont="1" applyFill="1" applyBorder="1" applyAlignment="1">
      <alignment horizontal="center" vertical="center" wrapText="1"/>
    </xf>
    <xf numFmtId="3" fontId="20" fillId="4" borderId="2" xfId="0" applyNumberFormat="1" applyFont="1" applyFill="1" applyBorder="1" applyAlignment="1">
      <alignment horizontal="center" vertical="center" wrapText="1"/>
    </xf>
    <xf numFmtId="0" fontId="31" fillId="11" borderId="0" xfId="2" applyFont="1" applyFill="1" applyBorder="1" applyAlignment="1" applyProtection="1">
      <alignment horizontal="left" vertical="center" wrapText="1"/>
    </xf>
    <xf numFmtId="0" fontId="13" fillId="2" borderId="0" xfId="0" applyFont="1" applyFill="1" applyBorder="1" applyAlignment="1">
      <alignment horizontal="left" vertical="top" wrapText="1"/>
    </xf>
    <xf numFmtId="0" fontId="41" fillId="0" borderId="0" xfId="0" applyFont="1" applyAlignment="1">
      <alignment horizontal="center" vertical="center"/>
    </xf>
    <xf numFmtId="0" fontId="33" fillId="2" borderId="0" xfId="0" applyFont="1" applyFill="1" applyBorder="1" applyAlignment="1">
      <alignment horizontal="left" vertical="top" wrapText="1"/>
    </xf>
    <xf numFmtId="0" fontId="23" fillId="13" borderId="7" xfId="6" applyFont="1" applyFill="1" applyBorder="1" applyAlignment="1">
      <alignment horizontal="center" vertical="center"/>
    </xf>
    <xf numFmtId="0" fontId="23" fillId="13" borderId="8" xfId="6" applyFont="1" applyFill="1" applyBorder="1" applyAlignment="1">
      <alignment horizontal="center" vertical="center"/>
    </xf>
    <xf numFmtId="0" fontId="23" fillId="13" borderId="12" xfId="6" applyFont="1" applyFill="1" applyBorder="1" applyAlignment="1">
      <alignment horizontal="center" vertical="center"/>
    </xf>
    <xf numFmtId="0" fontId="23" fillId="13" borderId="10" xfId="6" applyFont="1" applyFill="1" applyBorder="1" applyAlignment="1">
      <alignment horizontal="center" vertical="center"/>
    </xf>
    <xf numFmtId="0" fontId="23" fillId="13" borderId="11" xfId="6" applyFont="1" applyFill="1" applyBorder="1" applyAlignment="1">
      <alignment horizontal="center" vertical="center"/>
    </xf>
    <xf numFmtId="0" fontId="23" fillId="13" borderId="13" xfId="6" applyFont="1" applyFill="1" applyBorder="1" applyAlignment="1">
      <alignment horizontal="center" vertical="center"/>
    </xf>
    <xf numFmtId="0" fontId="23" fillId="3" borderId="30" xfId="6" applyFont="1" applyFill="1" applyBorder="1" applyAlignment="1">
      <alignment horizontal="center" vertical="center" wrapText="1"/>
    </xf>
    <xf numFmtId="0" fontId="23" fillId="3" borderId="40" xfId="6" applyFont="1" applyFill="1" applyBorder="1" applyAlignment="1">
      <alignment horizontal="center" vertical="center" wrapText="1"/>
    </xf>
    <xf numFmtId="0" fontId="23" fillId="3" borderId="41" xfId="6" applyFont="1" applyFill="1" applyBorder="1" applyAlignment="1">
      <alignment horizontal="center" vertical="center" wrapText="1"/>
    </xf>
    <xf numFmtId="0" fontId="25" fillId="13" borderId="1" xfId="6"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7" xfId="0" applyFont="1" applyFill="1" applyBorder="1" applyAlignment="1">
      <alignment horizontal="center" vertical="center" wrapText="1"/>
    </xf>
    <xf numFmtId="0" fontId="22" fillId="13" borderId="5" xfId="0" applyFont="1" applyFill="1" applyBorder="1" applyAlignment="1">
      <alignment horizontal="center" vertical="center" wrapText="1"/>
    </xf>
    <xf numFmtId="0" fontId="22" fillId="13" borderId="4" xfId="0" applyFont="1" applyFill="1" applyBorder="1" applyAlignment="1">
      <alignment horizontal="center" vertical="center" wrapText="1"/>
    </xf>
    <xf numFmtId="0" fontId="22" fillId="13" borderId="1" xfId="0" applyFont="1" applyFill="1" applyBorder="1" applyAlignment="1">
      <alignment horizontal="center" vertical="center" wrapText="1"/>
    </xf>
    <xf numFmtId="0" fontId="22" fillId="13" borderId="3" xfId="0" applyFont="1" applyFill="1" applyBorder="1" applyAlignment="1">
      <alignment horizontal="center" vertical="center" wrapText="1"/>
    </xf>
    <xf numFmtId="0" fontId="12" fillId="2" borderId="33" xfId="0" applyNumberFormat="1" applyFont="1" applyFill="1" applyBorder="1" applyAlignment="1">
      <alignment horizontal="left" vertical="center" wrapText="1"/>
    </xf>
    <xf numFmtId="0" fontId="12" fillId="2" borderId="38" xfId="0" applyNumberFormat="1" applyFont="1" applyFill="1" applyBorder="1" applyAlignment="1">
      <alignment horizontal="left" vertical="center" wrapText="1"/>
    </xf>
    <xf numFmtId="0" fontId="12" fillId="2" borderId="39" xfId="0" applyNumberFormat="1" applyFont="1" applyFill="1" applyBorder="1" applyAlignment="1">
      <alignment horizontal="left" vertical="center" wrapText="1"/>
    </xf>
    <xf numFmtId="0" fontId="25" fillId="3" borderId="9" xfId="6" applyFont="1" applyFill="1" applyBorder="1" applyAlignment="1">
      <alignment horizontal="center" vertical="center" wrapText="1"/>
    </xf>
    <xf numFmtId="0" fontId="25" fillId="3" borderId="36" xfId="6" applyFont="1" applyFill="1" applyBorder="1" applyAlignment="1">
      <alignment horizontal="center" vertical="center" wrapText="1"/>
    </xf>
    <xf numFmtId="0" fontId="12" fillId="3" borderId="1" xfId="0" applyFont="1" applyFill="1" applyBorder="1" applyAlignment="1">
      <alignment horizontal="center" vertical="center" wrapText="1" readingOrder="1"/>
    </xf>
    <xf numFmtId="0" fontId="12" fillId="3" borderId="20" xfId="0" applyFont="1" applyFill="1" applyBorder="1" applyAlignment="1">
      <alignment horizontal="center" vertical="center" wrapText="1" readingOrder="1"/>
    </xf>
    <xf numFmtId="0" fontId="12" fillId="3" borderId="34" xfId="0" applyFont="1" applyFill="1" applyBorder="1" applyAlignment="1">
      <alignment horizontal="center" vertical="center" wrapText="1" readingOrder="1"/>
    </xf>
    <xf numFmtId="0" fontId="12" fillId="3" borderId="5"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58" fillId="2" borderId="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7" fillId="0" borderId="6" xfId="1" applyFont="1" applyBorder="1" applyAlignment="1">
      <alignment horizontal="left" vertical="top" wrapText="1"/>
    </xf>
    <xf numFmtId="0" fontId="17" fillId="0" borderId="9" xfId="1" applyFont="1" applyBorder="1" applyAlignment="1">
      <alignment horizontal="left" vertical="top" wrapText="1"/>
    </xf>
    <xf numFmtId="0" fontId="17" fillId="0" borderId="3" xfId="1" applyFont="1" applyBorder="1" applyAlignment="1">
      <alignment horizontal="left" vertical="top" wrapText="1"/>
    </xf>
    <xf numFmtId="0" fontId="43" fillId="0" borderId="0" xfId="4" applyFont="1" applyAlignment="1">
      <alignment horizontal="center"/>
    </xf>
    <xf numFmtId="0" fontId="36" fillId="2" borderId="0" xfId="2" applyFont="1" applyFill="1" applyAlignment="1" applyProtection="1">
      <alignment horizontal="center" vertical="center" wrapText="1"/>
    </xf>
    <xf numFmtId="0" fontId="38" fillId="2" borderId="0" xfId="2" applyFont="1" applyFill="1" applyAlignment="1" applyProtection="1">
      <alignment horizontal="center" vertical="center"/>
    </xf>
    <xf numFmtId="0" fontId="13" fillId="2" borderId="0" xfId="4" applyFont="1" applyFill="1" applyBorder="1" applyAlignment="1">
      <alignment horizontal="left" vertical="top" wrapText="1"/>
    </xf>
    <xf numFmtId="0" fontId="15" fillId="2" borderId="0" xfId="0" applyFont="1" applyFill="1" applyBorder="1" applyAlignment="1">
      <alignment horizontal="justify" vertical="top"/>
    </xf>
    <xf numFmtId="0" fontId="13" fillId="2" borderId="0" xfId="0" applyFont="1" applyFill="1" applyBorder="1" applyAlignment="1">
      <alignment horizontal="justify" vertical="top"/>
    </xf>
    <xf numFmtId="0" fontId="25" fillId="2" borderId="0" xfId="6" applyFont="1" applyFill="1" applyBorder="1" applyAlignment="1">
      <alignment horizontal="center" vertical="center" wrapText="1"/>
    </xf>
    <xf numFmtId="0" fontId="43" fillId="2" borderId="0" xfId="0" applyFont="1" applyFill="1" applyAlignment="1">
      <alignment horizontal="center" vertical="center"/>
    </xf>
    <xf numFmtId="168" fontId="9" fillId="2" borderId="5" xfId="0" applyNumberFormat="1" applyFont="1" applyFill="1" applyBorder="1" applyAlignment="1">
      <alignment horizontal="center" vertical="center" wrapText="1" readingOrder="1"/>
    </xf>
    <xf numFmtId="168" fontId="9" fillId="2" borderId="4" xfId="0" applyNumberFormat="1" applyFont="1" applyFill="1" applyBorder="1" applyAlignment="1">
      <alignment horizontal="center" vertical="center" wrapText="1" readingOrder="1"/>
    </xf>
    <xf numFmtId="168" fontId="9" fillId="2" borderId="2" xfId="0" applyNumberFormat="1" applyFont="1" applyFill="1" applyBorder="1" applyAlignment="1">
      <alignment horizontal="center" vertical="center" wrapText="1" readingOrder="1"/>
    </xf>
    <xf numFmtId="0" fontId="9" fillId="2" borderId="5"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20" fillId="2" borderId="5" xfId="0" applyFont="1" applyFill="1" applyBorder="1" applyAlignment="1">
      <alignment horizontal="center" vertical="center" wrapText="1" readingOrder="1"/>
    </xf>
    <xf numFmtId="0" fontId="20" fillId="2" borderId="4" xfId="0" applyFont="1" applyFill="1" applyBorder="1" applyAlignment="1">
      <alignment horizontal="center" vertical="center" wrapText="1" readingOrder="1"/>
    </xf>
    <xf numFmtId="0" fontId="20" fillId="2" borderId="2" xfId="0" applyFont="1" applyFill="1" applyBorder="1" applyAlignment="1">
      <alignment horizontal="center" vertical="center" wrapText="1" readingOrder="1"/>
    </xf>
    <xf numFmtId="0" fontId="12" fillId="2" borderId="5"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59" fillId="2" borderId="4" xfId="0" applyFont="1" applyFill="1" applyBorder="1" applyAlignment="1">
      <alignment horizontal="center" vertical="center" wrapText="1"/>
    </xf>
    <xf numFmtId="0" fontId="61" fillId="2" borderId="5" xfId="0" applyFont="1" applyFill="1" applyBorder="1" applyAlignment="1">
      <alignment horizontal="center" vertical="center" wrapText="1"/>
    </xf>
    <xf numFmtId="0" fontId="61" fillId="2" borderId="2" xfId="0" applyFont="1" applyFill="1" applyBorder="1" applyAlignment="1">
      <alignment horizontal="center" vertical="center" wrapText="1"/>
    </xf>
    <xf numFmtId="0" fontId="61" fillId="2" borderId="4" xfId="0" applyFont="1" applyFill="1" applyBorder="1" applyAlignment="1">
      <alignment horizontal="center" vertical="center" wrapText="1"/>
    </xf>
    <xf numFmtId="0" fontId="40" fillId="0" borderId="0" xfId="0" applyFont="1" applyBorder="1" applyAlignment="1">
      <alignment horizontal="center" vertical="center" wrapText="1" readingOrder="1"/>
    </xf>
    <xf numFmtId="0" fontId="20" fillId="12" borderId="17" xfId="0" applyFont="1" applyFill="1" applyBorder="1" applyAlignment="1">
      <alignment horizontal="center" vertical="center" wrapText="1" readingOrder="1"/>
    </xf>
    <xf numFmtId="0" fontId="20" fillId="12" borderId="22" xfId="0" applyFont="1" applyFill="1" applyBorder="1" applyAlignment="1">
      <alignment horizontal="center" vertical="center" wrapText="1" readingOrder="1"/>
    </xf>
    <xf numFmtId="0" fontId="20" fillId="3" borderId="17" xfId="0" applyFont="1" applyFill="1" applyBorder="1" applyAlignment="1">
      <alignment horizontal="center" vertical="center" wrapText="1" readingOrder="1"/>
    </xf>
    <xf numFmtId="0" fontId="20" fillId="3" borderId="22" xfId="0" applyFont="1" applyFill="1" applyBorder="1" applyAlignment="1">
      <alignment horizontal="center" vertical="center" wrapText="1" readingOrder="1"/>
    </xf>
    <xf numFmtId="0" fontId="20" fillId="12" borderId="30" xfId="0" applyFont="1" applyFill="1" applyBorder="1" applyAlignment="1">
      <alignment horizontal="center" vertical="center" wrapText="1" readingOrder="1"/>
    </xf>
    <xf numFmtId="0" fontId="20" fillId="12" borderId="40" xfId="0" applyFont="1" applyFill="1" applyBorder="1" applyAlignment="1">
      <alignment horizontal="center" vertical="center" wrapText="1" readingOrder="1"/>
    </xf>
    <xf numFmtId="0" fontId="20" fillId="12" borderId="32" xfId="0" applyFont="1" applyFill="1" applyBorder="1" applyAlignment="1">
      <alignment horizontal="center" vertical="center" wrapText="1" readingOrder="1"/>
    </xf>
    <xf numFmtId="0" fontId="20" fillId="12" borderId="18" xfId="0" applyFont="1" applyFill="1" applyBorder="1" applyAlignment="1">
      <alignment horizontal="center" vertical="center" wrapText="1" readingOrder="1"/>
    </xf>
    <xf numFmtId="0" fontId="0" fillId="2" borderId="0" xfId="0" applyFont="1" applyFill="1" applyAlignment="1">
      <alignment horizontal="left" vertical="top" wrapText="1"/>
    </xf>
    <xf numFmtId="0" fontId="16" fillId="2" borderId="0" xfId="6" applyFont="1" applyFill="1" applyBorder="1" applyAlignment="1">
      <alignment horizontal="left" vertical="center" wrapText="1"/>
    </xf>
    <xf numFmtId="0" fontId="20" fillId="3" borderId="16" xfId="0" applyFont="1" applyFill="1" applyBorder="1" applyAlignment="1">
      <alignment horizontal="center" vertical="center" wrapText="1"/>
    </xf>
    <xf numFmtId="0" fontId="20" fillId="3" borderId="21"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0" fillId="2" borderId="0" xfId="0" applyFill="1" applyAlignment="1">
      <alignment horizontal="left" vertical="top" wrapText="1"/>
    </xf>
    <xf numFmtId="0" fontId="20" fillId="12" borderId="5" xfId="0" applyFont="1" applyFill="1" applyBorder="1" applyAlignment="1">
      <alignment horizontal="center" vertical="center" wrapText="1" readingOrder="1"/>
    </xf>
    <xf numFmtId="0" fontId="43" fillId="0" borderId="0" xfId="0" applyFont="1" applyBorder="1" applyAlignment="1">
      <alignment horizontal="center" vertical="center"/>
    </xf>
    <xf numFmtId="0" fontId="23" fillId="2" borderId="0" xfId="0" applyFont="1" applyFill="1" applyBorder="1" applyAlignment="1">
      <alignment horizontal="left" vertical="center"/>
    </xf>
    <xf numFmtId="0" fontId="22" fillId="5"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0" fillId="5" borderId="6" xfId="0" applyFont="1" applyFill="1" applyBorder="1" applyAlignment="1">
      <alignment horizontal="left" vertical="center" wrapText="1"/>
    </xf>
    <xf numFmtId="0" fontId="0" fillId="5" borderId="9" xfId="0" applyFont="1" applyFill="1" applyBorder="1" applyAlignment="1">
      <alignment horizontal="left" vertical="center" wrapText="1"/>
    </xf>
    <xf numFmtId="0" fontId="0" fillId="5" borderId="3" xfId="0" applyFont="1" applyFill="1" applyBorder="1" applyAlignment="1">
      <alignment horizontal="left" vertical="center" wrapText="1"/>
    </xf>
    <xf numFmtId="0" fontId="0" fillId="3" borderId="1" xfId="0" applyFont="1" applyFill="1" applyBorder="1" applyAlignment="1">
      <alignment horizontal="left" vertical="top" wrapText="1"/>
    </xf>
    <xf numFmtId="0" fontId="17" fillId="2" borderId="7"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3" xfId="0" applyFont="1" applyFill="1" applyBorder="1" applyAlignment="1">
      <alignment horizontal="center" vertical="center" wrapText="1"/>
    </xf>
  </cellXfs>
  <cellStyles count="32">
    <cellStyle name="Encabezado 1" xfId="6" builtinId="16"/>
    <cellStyle name="Encabezado 4" xfId="1" builtinId="19"/>
    <cellStyle name="Hipervínculo" xfId="2" builtinId="8"/>
    <cellStyle name="Millares 2" xfId="7"/>
    <cellStyle name="Millares 2 2" xfId="8"/>
    <cellStyle name="Millares 2 3" xfId="22"/>
    <cellStyle name="Millares 3" xfId="31"/>
    <cellStyle name="Moneda 2" xfId="29"/>
    <cellStyle name="Moneda 3" xfId="30"/>
    <cellStyle name="Moneda 6" xfId="28"/>
    <cellStyle name="Normal" xfId="0" builtinId="0"/>
    <cellStyle name="Normal 2" xfId="3"/>
    <cellStyle name="Normal 2 2" xfId="9"/>
    <cellStyle name="Normal 2 2 2" xfId="21"/>
    <cellStyle name="Normal 2 3" xfId="10"/>
    <cellStyle name="Normal 2 4" xfId="11"/>
    <cellStyle name="Normal 2 5" xfId="12"/>
    <cellStyle name="Normal 2 6" xfId="13"/>
    <cellStyle name="Normal 2 7" xfId="14"/>
    <cellStyle name="Normal 25" xfId="15"/>
    <cellStyle name="Normal 3" xfId="27"/>
    <cellStyle name="Normal 4" xfId="4"/>
    <cellStyle name="Normal 4 2" xfId="16"/>
    <cellStyle name="Normal 5" xfId="17"/>
    <cellStyle name="Normal 5 2" xfId="26"/>
    <cellStyle name="Normal 5 2 3" xfId="25"/>
    <cellStyle name="Normal 6" xfId="18"/>
    <cellStyle name="Normal 6 2" xfId="24"/>
    <cellStyle name="Normal 7" xfId="19"/>
    <cellStyle name="Normal 8" xfId="23"/>
    <cellStyle name="Porcentaje" xfId="5" builtinId="5"/>
    <cellStyle name="Porcentaje 2" xfId="20"/>
  </cellStyles>
  <dxfs count="0"/>
  <tableStyles count="1" defaultTableStyle="TableStyleMedium9" defaultPivotStyle="PivotStyleLight16">
    <tableStyle name="Estilo de tabla 1" pivot="0" count="0"/>
  </tableStyles>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ido!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ido!A1"/></Relationships>
</file>

<file path=xl/drawings/_rels/drawing3.xml.rels><?xml version="1.0" encoding="UTF-8" standalone="yes"?>
<Relationships xmlns="http://schemas.openxmlformats.org/package/2006/relationships"><Relationship Id="rId3" Type="http://schemas.openxmlformats.org/officeDocument/2006/relationships/hyperlink" Target="#Contenido!A1"/><Relationship Id="rId2" Type="http://schemas.openxmlformats.org/officeDocument/2006/relationships/image" Target="../media/image1.png"/><Relationship Id="rId1" Type="http://schemas.openxmlformats.org/officeDocument/2006/relationships/hyperlink" Target="#CONTENIDO!A1"/><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ido!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ido!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ido!A1"/></Relationships>
</file>

<file path=xl/drawings/drawing1.xml><?xml version="1.0" encoding="utf-8"?>
<xdr:wsDr xmlns:xdr="http://schemas.openxmlformats.org/drawingml/2006/spreadsheetDrawing" xmlns:a="http://schemas.openxmlformats.org/drawingml/2006/main">
  <xdr:twoCellAnchor editAs="oneCell">
    <xdr:from>
      <xdr:col>12</xdr:col>
      <xdr:colOff>421821</xdr:colOff>
      <xdr:row>11</xdr:row>
      <xdr:rowOff>65013</xdr:rowOff>
    </xdr:from>
    <xdr:to>
      <xdr:col>13</xdr:col>
      <xdr:colOff>811074</xdr:colOff>
      <xdr:row>12</xdr:row>
      <xdr:rowOff>40822</xdr:rowOff>
    </xdr:to>
    <xdr:pic>
      <xdr:nvPicPr>
        <xdr:cNvPr id="2" name="2 Image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16478250" y="2160513"/>
          <a:ext cx="811074" cy="3949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19</xdr:col>
      <xdr:colOff>462643</xdr:colOff>
      <xdr:row>0</xdr:row>
      <xdr:rowOff>136070</xdr:rowOff>
    </xdr:from>
    <xdr:ext cx="887425" cy="460256"/>
    <xdr:pic>
      <xdr:nvPicPr>
        <xdr:cNvPr id="2" name="1 Image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13416643" y="136070"/>
          <a:ext cx="887425" cy="460256"/>
        </a:xfrm>
        <a:prstGeom prst="rect">
          <a:avLst/>
        </a:prstGeom>
      </xdr:spPr>
    </xdr:pic>
    <xdr:clientData/>
  </xdr:oneCellAnchor>
  <xdr:oneCellAnchor>
    <xdr:from>
      <xdr:col>10</xdr:col>
      <xdr:colOff>707571</xdr:colOff>
      <xdr:row>48</xdr:row>
      <xdr:rowOff>0</xdr:rowOff>
    </xdr:from>
    <xdr:ext cx="0" cy="885787"/>
    <xdr:pic>
      <xdr:nvPicPr>
        <xdr:cNvPr id="3" name="2 Imagen">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7565571" y="11239500"/>
          <a:ext cx="0" cy="885787"/>
        </a:xfrm>
        <a:prstGeom prst="rect">
          <a:avLst/>
        </a:prstGeom>
      </xdr:spPr>
    </xdr:pic>
    <xdr:clientData/>
  </xdr:oneCellAnchor>
  <xdr:oneCellAnchor>
    <xdr:from>
      <xdr:col>10</xdr:col>
      <xdr:colOff>707571</xdr:colOff>
      <xdr:row>48</xdr:row>
      <xdr:rowOff>0</xdr:rowOff>
    </xdr:from>
    <xdr:ext cx="0" cy="884970"/>
    <xdr:pic>
      <xdr:nvPicPr>
        <xdr:cNvPr id="4" name="3 Imagen">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7565571" y="11239500"/>
          <a:ext cx="0" cy="884970"/>
        </a:xfrm>
        <a:prstGeom prst="rect">
          <a:avLst/>
        </a:prstGeom>
      </xdr:spPr>
    </xdr:pic>
    <xdr:clientData/>
  </xdr:oneCellAnchor>
  <xdr:oneCellAnchor>
    <xdr:from>
      <xdr:col>10</xdr:col>
      <xdr:colOff>707571</xdr:colOff>
      <xdr:row>32</xdr:row>
      <xdr:rowOff>69737</xdr:rowOff>
    </xdr:from>
    <xdr:ext cx="0" cy="933864"/>
    <xdr:pic>
      <xdr:nvPicPr>
        <xdr:cNvPr id="5" name="4 Imagen">
          <a:hlinkClick xmlns:r="http://schemas.openxmlformats.org/officeDocument/2006/relationships" r:id="rId1"/>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stretch>
          <a:fillRect/>
        </a:stretch>
      </xdr:blipFill>
      <xdr:spPr>
        <a:xfrm>
          <a:off x="7565571" y="8070737"/>
          <a:ext cx="0" cy="933864"/>
        </a:xfrm>
        <a:prstGeom prst="rect">
          <a:avLst/>
        </a:prstGeom>
      </xdr:spPr>
    </xdr:pic>
    <xdr:clientData/>
  </xdr:oneCellAnchor>
  <xdr:oneCellAnchor>
    <xdr:from>
      <xdr:col>10</xdr:col>
      <xdr:colOff>707571</xdr:colOff>
      <xdr:row>32</xdr:row>
      <xdr:rowOff>69737</xdr:rowOff>
    </xdr:from>
    <xdr:ext cx="0" cy="952097"/>
    <xdr:pic>
      <xdr:nvPicPr>
        <xdr:cNvPr id="6" name="5 Imagen">
          <a:hlinkClick xmlns:r="http://schemas.openxmlformats.org/officeDocument/2006/relationships" r:id="rId1"/>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a:stretch>
          <a:fillRect/>
        </a:stretch>
      </xdr:blipFill>
      <xdr:spPr>
        <a:xfrm>
          <a:off x="7565571" y="8070737"/>
          <a:ext cx="0" cy="952097"/>
        </a:xfrm>
        <a:prstGeom prst="rect">
          <a:avLst/>
        </a:prstGeom>
      </xdr:spPr>
    </xdr:pic>
    <xdr:clientData/>
  </xdr:oneCellAnchor>
  <xdr:twoCellAnchor>
    <xdr:from>
      <xdr:col>9</xdr:col>
      <xdr:colOff>1197429</xdr:colOff>
      <xdr:row>47</xdr:row>
      <xdr:rowOff>95250</xdr:rowOff>
    </xdr:from>
    <xdr:to>
      <xdr:col>9</xdr:col>
      <xdr:colOff>1632857</xdr:colOff>
      <xdr:row>50</xdr:row>
      <xdr:rowOff>122464</xdr:rowOff>
    </xdr:to>
    <xdr:sp macro="" textlink="">
      <xdr:nvSpPr>
        <xdr:cNvPr id="7" name="Flecha abajo 6">
          <a:extLst>
            <a:ext uri="{FF2B5EF4-FFF2-40B4-BE49-F238E27FC236}">
              <a16:creationId xmlns:a16="http://schemas.microsoft.com/office/drawing/2014/main" id="{00000000-0008-0000-0200-000007000000}"/>
            </a:ext>
          </a:extLst>
        </xdr:cNvPr>
        <xdr:cNvSpPr/>
      </xdr:nvSpPr>
      <xdr:spPr>
        <a:xfrm>
          <a:off x="6855279" y="11144250"/>
          <a:ext cx="6803" cy="59871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GT"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1841500</xdr:colOff>
      <xdr:row>2</xdr:row>
      <xdr:rowOff>116417</xdr:rowOff>
    </xdr:from>
    <xdr:to>
      <xdr:col>4</xdr:col>
      <xdr:colOff>1845615</xdr:colOff>
      <xdr:row>4</xdr:row>
      <xdr:rowOff>95207</xdr:rowOff>
    </xdr:to>
    <xdr:pic>
      <xdr:nvPicPr>
        <xdr:cNvPr id="2" name="1 Imagen">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7089775" y="116417"/>
          <a:ext cx="877900" cy="458850"/>
        </a:xfrm>
        <a:prstGeom prst="rect">
          <a:avLst/>
        </a:prstGeom>
      </xdr:spPr>
    </xdr:pic>
    <xdr:clientData/>
  </xdr:twoCellAnchor>
  <xdr:twoCellAnchor editAs="oneCell">
    <xdr:from>
      <xdr:col>5</xdr:col>
      <xdr:colOff>369094</xdr:colOff>
      <xdr:row>0</xdr:row>
      <xdr:rowOff>71438</xdr:rowOff>
    </xdr:from>
    <xdr:to>
      <xdr:col>6</xdr:col>
      <xdr:colOff>524883</xdr:colOff>
      <xdr:row>2</xdr:row>
      <xdr:rowOff>59906</xdr:rowOff>
    </xdr:to>
    <xdr:pic>
      <xdr:nvPicPr>
        <xdr:cNvPr id="4" name="Imagen 3">
          <a:hlinkClick xmlns:r="http://schemas.openxmlformats.org/officeDocument/2006/relationships" r:id="rId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4"/>
        <a:stretch>
          <a:fillRect/>
        </a:stretch>
      </xdr:blipFill>
      <xdr:spPr>
        <a:xfrm>
          <a:off x="8370094" y="71438"/>
          <a:ext cx="800632" cy="3894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250657</xdr:colOff>
      <xdr:row>0</xdr:row>
      <xdr:rowOff>170448</xdr:rowOff>
    </xdr:from>
    <xdr:to>
      <xdr:col>5</xdr:col>
      <xdr:colOff>1128557</xdr:colOff>
      <xdr:row>1</xdr:row>
      <xdr:rowOff>136686</xdr:rowOff>
    </xdr:to>
    <xdr:pic>
      <xdr:nvPicPr>
        <xdr:cNvPr id="2" name="1 Image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stretch>
          <a:fillRect/>
        </a:stretch>
      </xdr:blipFill>
      <xdr:spPr>
        <a:xfrm>
          <a:off x="9354552" y="170448"/>
          <a:ext cx="877900" cy="46943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16</xdr:col>
      <xdr:colOff>15874</xdr:colOff>
      <xdr:row>0</xdr:row>
      <xdr:rowOff>87312</xdr:rowOff>
    </xdr:from>
    <xdr:to>
      <xdr:col>16</xdr:col>
      <xdr:colOff>901712</xdr:colOff>
      <xdr:row>1</xdr:row>
      <xdr:rowOff>132089</xdr:rowOff>
    </xdr:to>
    <xdr:pic>
      <xdr:nvPicPr>
        <xdr:cNvPr id="2" name="1 Imagen">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a:stretch>
          <a:fillRect/>
        </a:stretch>
      </xdr:blipFill>
      <xdr:spPr>
        <a:xfrm>
          <a:off x="17094199" y="87312"/>
          <a:ext cx="885838" cy="47340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71438</xdr:colOff>
      <xdr:row>2</xdr:row>
      <xdr:rowOff>11907</xdr:rowOff>
    </xdr:from>
    <xdr:to>
      <xdr:col>10</xdr:col>
      <xdr:colOff>187338</xdr:colOff>
      <xdr:row>2</xdr:row>
      <xdr:rowOff>477371</xdr:rowOff>
    </xdr:to>
    <xdr:pic>
      <xdr:nvPicPr>
        <xdr:cNvPr id="2" name="1 Imagen">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stretch>
          <a:fillRect/>
        </a:stretch>
      </xdr:blipFill>
      <xdr:spPr>
        <a:xfrm>
          <a:off x="10001251" y="202407"/>
          <a:ext cx="877900" cy="4694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6.9\dpt_2016\PDM%20-%20OT\HERRAMIENTAS_PDM_OT_FEB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DELLPC\Downloads\Consolidado_mesas\1.%20P3_HERRAMIENTAS_PDM-POT_mesa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_Archivo"/>
      <sheetName val="1.1_Análisis_Actores"/>
      <sheetName val="1.2_Conformación_Mesa"/>
      <sheetName val="1.3_Indicadores"/>
      <sheetName val="1.4_Problemática_PDM "/>
      <sheetName val="3_Rev_PDM_Doc "/>
      <sheetName val="1_Rev_Doc"/>
      <sheetName val="5_Análisis_problem_potenc"/>
      <sheetName val="6_Análisis_Riesgo"/>
      <sheetName val="7_MDTA"/>
      <sheetName val="Visión"/>
      <sheetName val="Hoja2"/>
      <sheetName val="8_Planificación"/>
      <sheetName val="9_MDTF"/>
      <sheetName val="10_G_SyE"/>
      <sheetName val="1.5_Org_Territorio"/>
      <sheetName val="2.1_Amenaza_Vuln."/>
      <sheetName val="2.2_Uso_actual"/>
      <sheetName val="2.3_Problema_potencialidad"/>
      <sheetName val="2.4_MDTA_Escenario_Actual"/>
      <sheetName val="2.4B_Escenario_Tendencial"/>
      <sheetName val="2.4C_Proyección_Población"/>
      <sheetName val="2.4D_Escenario_Futuro"/>
      <sheetName val="3.1_Visión"/>
      <sheetName val="3.2_Org_Terr_Futura"/>
      <sheetName val="3.3_Usos_Futuros"/>
      <sheetName val="3.4_Resultados_Produc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_Archivo"/>
      <sheetName val="1.1_Análisis_Actores"/>
      <sheetName val="1.2_Conformación_Comisión"/>
      <sheetName val="1.3_Indicadores"/>
      <sheetName val="1.4_Problemática_PDM "/>
      <sheetName val="3_Rev_PDM_Doc "/>
      <sheetName val="1_Rev_Doc"/>
      <sheetName val="5_Análisis_problem_potenc"/>
      <sheetName val="6_Análisis_Riesgo"/>
      <sheetName val="7_MDTA"/>
      <sheetName val="Visión"/>
      <sheetName val="Hoja2"/>
      <sheetName val="8_Planificación"/>
      <sheetName val="9_MDTF"/>
      <sheetName val="10_G_SyE"/>
      <sheetName val="1.5_Org_Territorio"/>
      <sheetName val="2.1_Amenazas_vulnerabilidades"/>
      <sheetName val="2.2_Uso_actual"/>
      <sheetName val="2.3_Problema_potencialidad"/>
      <sheetName val="2.4_MDTA_Escenario_Actual"/>
      <sheetName val="2.4B_Escenario_Tendencial"/>
      <sheetName val="2.4C_Proyección_Población"/>
      <sheetName val="2.4D_Escenario_Futuro"/>
      <sheetName val="3.1_Visión"/>
      <sheetName val="3.2_Organ_Terr_Futura"/>
      <sheetName val="3.3_Usos_Futuros"/>
      <sheetName val="3.4_Resultados_Produc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37">
          <cell r="EH37">
            <v>3.3445508100695909</v>
          </cell>
        </row>
      </sheetData>
      <sheetData sheetId="22"/>
      <sheetData sheetId="23"/>
      <sheetData sheetId="24"/>
      <sheetData sheetId="25"/>
      <sheetData sheetId="2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zoomScale="90" zoomScaleNormal="90" workbookViewId="0">
      <selection activeCell="F3" sqref="F3"/>
    </sheetView>
  </sheetViews>
  <sheetFormatPr baseColWidth="10" defaultColWidth="11.42578125" defaultRowHeight="15.75" x14ac:dyDescent="0.25"/>
  <cols>
    <col min="1" max="1" width="4.85546875" style="55" customWidth="1"/>
    <col min="2" max="2" width="119.28515625" style="54" customWidth="1"/>
    <col min="3" max="16384" width="11.42578125" style="55"/>
  </cols>
  <sheetData>
    <row r="1" spans="1:8" s="56" customFormat="1" ht="45" customHeight="1" x14ac:dyDescent="0.25">
      <c r="A1" s="303" t="s">
        <v>261</v>
      </c>
      <c r="B1" s="303"/>
      <c r="C1" s="303"/>
      <c r="D1" s="91"/>
    </row>
    <row r="2" spans="1:8" s="56" customFormat="1" ht="71.25" customHeight="1" x14ac:dyDescent="0.25">
      <c r="A2" s="59">
        <v>0</v>
      </c>
      <c r="B2" s="58" t="s">
        <v>263</v>
      </c>
      <c r="C2" s="96">
        <v>1</v>
      </c>
    </row>
    <row r="3" spans="1:8" s="56" customFormat="1" ht="104.25" customHeight="1" x14ac:dyDescent="0.25">
      <c r="A3" s="59">
        <v>1</v>
      </c>
      <c r="B3" s="58" t="s">
        <v>222</v>
      </c>
      <c r="C3" s="96">
        <v>2</v>
      </c>
    </row>
    <row r="4" spans="1:8" s="56" customFormat="1" ht="67.5" customHeight="1" x14ac:dyDescent="0.25">
      <c r="A4" s="59">
        <v>2</v>
      </c>
      <c r="B4" s="58" t="s">
        <v>145</v>
      </c>
      <c r="C4" s="96">
        <v>3</v>
      </c>
    </row>
    <row r="5" spans="1:8" s="56" customFormat="1" ht="33" customHeight="1" x14ac:dyDescent="0.25">
      <c r="A5" s="59">
        <v>3</v>
      </c>
      <c r="B5" s="93" t="s">
        <v>223</v>
      </c>
      <c r="C5" s="96">
        <v>4</v>
      </c>
    </row>
    <row r="6" spans="1:8" s="56" customFormat="1" ht="33" customHeight="1" x14ac:dyDescent="0.25">
      <c r="A6" s="59">
        <v>4</v>
      </c>
      <c r="B6" s="58" t="s">
        <v>224</v>
      </c>
      <c r="C6" s="96">
        <v>5</v>
      </c>
    </row>
    <row r="7" spans="1:8" s="56" customFormat="1" ht="70.5" customHeight="1" x14ac:dyDescent="0.25">
      <c r="A7" s="59">
        <v>5</v>
      </c>
      <c r="B7" s="58" t="s">
        <v>225</v>
      </c>
      <c r="C7" s="96">
        <v>6</v>
      </c>
    </row>
    <row r="8" spans="1:8" ht="24" customHeight="1" x14ac:dyDescent="0.25">
      <c r="B8" s="55"/>
    </row>
    <row r="9" spans="1:8" ht="248.25" customHeight="1" x14ac:dyDescent="0.25">
      <c r="A9" s="304" t="s">
        <v>262</v>
      </c>
      <c r="B9" s="304"/>
      <c r="C9" s="304"/>
      <c r="D9" s="61"/>
      <c r="H9" s="61"/>
    </row>
    <row r="10" spans="1:8" ht="32.25" customHeight="1" x14ac:dyDescent="0.25"/>
  </sheetData>
  <mergeCells count="2">
    <mergeCell ref="A1:C1"/>
    <mergeCell ref="A9:C9"/>
  </mergeCells>
  <hyperlinks>
    <hyperlink ref="C2" location="'0_Catálogo_productos'!A1" display="'0_Catálogo_productos'!A1"/>
    <hyperlink ref="C4" location="'2_Analisis_actores'!A1" display="'2_Analisis_actores'!A1"/>
    <hyperlink ref="C5" location="'3_Disponibilidad Financiera'!A1" display="'3_Disponibilidad Financiera'!A1"/>
    <hyperlink ref="C6" location="'4_POA'!A1" display="'4_POA'!A1"/>
    <hyperlink ref="C3" location="'1_PEI_POM_APoblación'!A1" display="'1_PEI_POM_APoblación'!A1"/>
    <hyperlink ref="C7" location="'5_Estructura programatica'!A1" display="'5_Estructura programatica'!A1"/>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O63"/>
  <sheetViews>
    <sheetView topLeftCell="A13" zoomScale="70" zoomScaleNormal="70" workbookViewId="0">
      <pane ySplit="3" topLeftCell="A16" activePane="bottomLeft" state="frozen"/>
      <selection activeCell="A13" sqref="A13"/>
      <selection pane="bottomLeft" activeCell="P23" sqref="P23"/>
    </sheetView>
  </sheetViews>
  <sheetFormatPr baseColWidth="10" defaultColWidth="11.42578125" defaultRowHeight="15" x14ac:dyDescent="0.25"/>
  <cols>
    <col min="1" max="1" width="17.5703125" style="131" customWidth="1"/>
    <col min="2" max="2" width="21.28515625" style="129" customWidth="1"/>
    <col min="3" max="3" width="51.5703125" style="129" customWidth="1"/>
    <col min="4" max="4" width="68.140625" style="131" customWidth="1"/>
    <col min="5" max="6" width="6.5703125" style="131" hidden="1" customWidth="1"/>
    <col min="7" max="7" width="32.140625" style="131" hidden="1" customWidth="1"/>
    <col min="8" max="8" width="44.85546875" style="131" hidden="1" customWidth="1"/>
    <col min="9" max="9" width="6.42578125" style="182" customWidth="1"/>
    <col min="10" max="10" width="51.42578125" style="131" customWidth="1"/>
    <col min="11" max="11" width="7.140625" style="132" customWidth="1"/>
    <col min="12" max="12" width="53.140625" style="131" customWidth="1"/>
    <col min="13" max="13" width="20.85546875" style="131" hidden="1" customWidth="1"/>
    <col min="14" max="14" width="40.140625" style="154" customWidth="1"/>
    <col min="15" max="15" width="22.5703125" style="131" customWidth="1"/>
    <col min="16" max="16384" width="11.42578125" style="131"/>
  </cols>
  <sheetData>
    <row r="1" spans="1:14" x14ac:dyDescent="0.25">
      <c r="B1" s="131"/>
      <c r="C1" s="115" t="s">
        <v>182</v>
      </c>
      <c r="D1" s="129"/>
    </row>
    <row r="2" spans="1:14" x14ac:dyDescent="0.25">
      <c r="B2" s="132">
        <v>1</v>
      </c>
      <c r="C2" s="311" t="s">
        <v>226</v>
      </c>
      <c r="D2" s="311"/>
      <c r="E2" s="311"/>
      <c r="F2" s="311"/>
      <c r="G2" s="311"/>
      <c r="H2" s="311"/>
      <c r="I2" s="311"/>
      <c r="J2" s="311"/>
      <c r="K2" s="311"/>
      <c r="L2" s="311"/>
      <c r="M2" s="311"/>
    </row>
    <row r="3" spans="1:14" x14ac:dyDescent="0.25">
      <c r="B3" s="132">
        <v>2</v>
      </c>
      <c r="C3" s="311" t="s">
        <v>227</v>
      </c>
      <c r="D3" s="311"/>
      <c r="E3" s="311"/>
      <c r="F3" s="311"/>
      <c r="G3" s="311"/>
      <c r="H3" s="311"/>
      <c r="I3" s="311"/>
      <c r="J3" s="311"/>
      <c r="K3" s="311"/>
      <c r="L3" s="311"/>
      <c r="M3" s="311"/>
    </row>
    <row r="4" spans="1:14" x14ac:dyDescent="0.25">
      <c r="B4" s="132">
        <v>3</v>
      </c>
      <c r="C4" s="311" t="s">
        <v>228</v>
      </c>
      <c r="D4" s="311"/>
      <c r="E4" s="311"/>
      <c r="F4" s="311"/>
      <c r="G4" s="311"/>
      <c r="H4" s="311"/>
      <c r="I4" s="311"/>
      <c r="J4" s="311"/>
      <c r="K4" s="311"/>
      <c r="L4" s="311"/>
      <c r="M4" s="311"/>
    </row>
    <row r="5" spans="1:14" x14ac:dyDescent="0.25">
      <c r="B5" s="132">
        <v>4</v>
      </c>
      <c r="C5" s="311" t="s">
        <v>229</v>
      </c>
      <c r="D5" s="311"/>
      <c r="E5" s="311"/>
      <c r="F5" s="311"/>
      <c r="G5" s="311"/>
      <c r="H5" s="311"/>
      <c r="I5" s="311"/>
      <c r="J5" s="311"/>
      <c r="K5" s="311"/>
      <c r="L5" s="311"/>
      <c r="M5" s="311"/>
    </row>
    <row r="6" spans="1:14" x14ac:dyDescent="0.25">
      <c r="B6" s="132">
        <v>5</v>
      </c>
      <c r="C6" s="311" t="s">
        <v>183</v>
      </c>
      <c r="D6" s="311"/>
      <c r="E6" s="311"/>
      <c r="F6" s="311"/>
      <c r="G6" s="311"/>
      <c r="H6" s="311"/>
      <c r="I6" s="311"/>
      <c r="J6" s="311"/>
      <c r="K6" s="311"/>
      <c r="L6" s="311"/>
      <c r="M6" s="311"/>
    </row>
    <row r="7" spans="1:14" x14ac:dyDescent="0.25">
      <c r="B7" s="132">
        <v>6</v>
      </c>
      <c r="C7" s="311" t="s">
        <v>184</v>
      </c>
      <c r="D7" s="311"/>
      <c r="E7" s="311"/>
      <c r="F7" s="311"/>
      <c r="G7" s="311"/>
      <c r="H7" s="311"/>
      <c r="I7" s="311"/>
      <c r="J7" s="311"/>
      <c r="K7" s="311"/>
      <c r="L7" s="311"/>
      <c r="M7" s="311"/>
    </row>
    <row r="8" spans="1:14" x14ac:dyDescent="0.25">
      <c r="B8" s="132">
        <v>7</v>
      </c>
      <c r="C8" s="311" t="s">
        <v>230</v>
      </c>
      <c r="D8" s="311"/>
      <c r="E8" s="311"/>
      <c r="F8" s="311"/>
      <c r="G8" s="311"/>
      <c r="H8" s="311"/>
      <c r="I8" s="311"/>
      <c r="J8" s="311"/>
      <c r="K8" s="311"/>
      <c r="L8" s="311"/>
      <c r="M8" s="311"/>
    </row>
    <row r="9" spans="1:14" x14ac:dyDescent="0.25">
      <c r="B9" s="132">
        <v>8</v>
      </c>
      <c r="C9" s="311" t="s">
        <v>185</v>
      </c>
      <c r="D9" s="311"/>
      <c r="E9" s="311"/>
      <c r="F9" s="311"/>
      <c r="G9" s="311"/>
      <c r="H9" s="311"/>
      <c r="I9" s="311"/>
      <c r="J9" s="311"/>
      <c r="K9" s="311"/>
      <c r="L9" s="311"/>
      <c r="M9" s="311"/>
    </row>
    <row r="10" spans="1:14" x14ac:dyDescent="0.25">
      <c r="B10" s="132">
        <v>9</v>
      </c>
      <c r="C10" s="311" t="s">
        <v>186</v>
      </c>
      <c r="D10" s="311"/>
      <c r="E10" s="311"/>
      <c r="F10" s="311"/>
      <c r="G10" s="311"/>
      <c r="H10" s="311"/>
      <c r="I10" s="311"/>
      <c r="J10" s="311"/>
      <c r="K10" s="311"/>
      <c r="L10" s="311"/>
      <c r="M10" s="311"/>
    </row>
    <row r="11" spans="1:14" x14ac:dyDescent="0.25">
      <c r="B11" s="132">
        <v>10</v>
      </c>
      <c r="C11" s="311" t="s">
        <v>187</v>
      </c>
      <c r="D11" s="311"/>
      <c r="E11" s="311"/>
      <c r="F11" s="311"/>
      <c r="G11" s="311"/>
      <c r="H11" s="311"/>
      <c r="I11" s="311"/>
      <c r="J11" s="311"/>
      <c r="K11" s="311"/>
      <c r="L11" s="311"/>
      <c r="M11" s="311"/>
    </row>
    <row r="12" spans="1:14" ht="33" customHeight="1" x14ac:dyDescent="0.25">
      <c r="A12" s="309" t="s">
        <v>65</v>
      </c>
      <c r="B12" s="309"/>
      <c r="C12" s="309"/>
      <c r="D12" s="309"/>
      <c r="E12" s="309"/>
      <c r="F12" s="309"/>
      <c r="G12" s="309"/>
      <c r="H12" s="309"/>
      <c r="I12" s="309"/>
      <c r="J12" s="309"/>
      <c r="K12" s="309"/>
      <c r="L12" s="309"/>
      <c r="M12" s="309"/>
    </row>
    <row r="13" spans="1:14" x14ac:dyDescent="0.25">
      <c r="A13" s="133"/>
      <c r="B13" s="134"/>
      <c r="C13" s="134"/>
      <c r="D13" s="133"/>
      <c r="E13" s="133"/>
      <c r="F13" s="133"/>
      <c r="G13" s="133"/>
      <c r="H13" s="133"/>
      <c r="I13" s="133"/>
      <c r="J13" s="133"/>
      <c r="K13" s="133"/>
      <c r="L13" s="133"/>
      <c r="M13" s="133"/>
    </row>
    <row r="14" spans="1:14" ht="25.5" customHeight="1" thickBot="1" x14ac:dyDescent="0.3">
      <c r="A14" s="310" t="s">
        <v>268</v>
      </c>
      <c r="B14" s="310"/>
      <c r="C14" s="310"/>
      <c r="D14" s="310"/>
      <c r="E14" s="310"/>
      <c r="F14" s="310"/>
      <c r="G14" s="310"/>
      <c r="H14" s="310"/>
      <c r="I14" s="310"/>
      <c r="J14" s="310"/>
      <c r="K14" s="310"/>
      <c r="L14" s="310"/>
      <c r="M14" s="163" t="s">
        <v>12</v>
      </c>
      <c r="N14" s="162" t="s">
        <v>325</v>
      </c>
    </row>
    <row r="15" spans="1:14" ht="69" customHeight="1" thickBot="1" x14ac:dyDescent="0.3">
      <c r="A15" s="179" t="s">
        <v>231</v>
      </c>
      <c r="B15" s="180" t="s">
        <v>232</v>
      </c>
      <c r="C15" s="180" t="s">
        <v>233</v>
      </c>
      <c r="D15" s="180" t="s">
        <v>234</v>
      </c>
      <c r="E15" s="181" t="s">
        <v>235</v>
      </c>
      <c r="F15" s="181" t="s">
        <v>236</v>
      </c>
      <c r="G15" s="181" t="s">
        <v>237</v>
      </c>
      <c r="H15" s="181" t="s">
        <v>238</v>
      </c>
      <c r="I15" s="307" t="s">
        <v>239</v>
      </c>
      <c r="J15" s="308"/>
      <c r="K15" s="305" t="s">
        <v>265</v>
      </c>
      <c r="L15" s="306"/>
      <c r="M15" s="177" t="s">
        <v>66</v>
      </c>
      <c r="N15" s="178" t="s">
        <v>326</v>
      </c>
    </row>
    <row r="16" spans="1:14" s="135" customFormat="1" ht="175.5" customHeight="1" x14ac:dyDescent="0.25">
      <c r="A16" s="124" t="s">
        <v>18</v>
      </c>
      <c r="B16" s="141" t="s">
        <v>148</v>
      </c>
      <c r="C16" s="141" t="s">
        <v>149</v>
      </c>
      <c r="D16" s="141" t="s">
        <v>150</v>
      </c>
      <c r="E16" s="125"/>
      <c r="F16" s="125"/>
      <c r="G16" s="125"/>
      <c r="H16" s="183"/>
      <c r="I16" s="184"/>
      <c r="J16" s="185"/>
      <c r="K16" s="184">
        <v>1</v>
      </c>
      <c r="L16" s="187" t="s">
        <v>266</v>
      </c>
      <c r="M16" s="186"/>
      <c r="N16" s="126" t="s">
        <v>313</v>
      </c>
    </row>
    <row r="17" spans="1:14" s="135" customFormat="1" ht="164.25" customHeight="1" x14ac:dyDescent="0.25">
      <c r="A17" s="167"/>
      <c r="B17" s="143" t="s">
        <v>148</v>
      </c>
      <c r="C17" s="143" t="s">
        <v>149</v>
      </c>
      <c r="D17" s="143" t="s">
        <v>150</v>
      </c>
      <c r="E17" s="161"/>
      <c r="F17" s="161"/>
      <c r="G17" s="161"/>
      <c r="H17" s="161"/>
      <c r="I17" s="184"/>
      <c r="J17" s="185"/>
      <c r="K17" s="184">
        <v>2</v>
      </c>
      <c r="L17" s="187" t="s">
        <v>55</v>
      </c>
      <c r="M17" s="153"/>
      <c r="N17" s="137" t="s">
        <v>291</v>
      </c>
    </row>
    <row r="18" spans="1:14" s="135" customFormat="1" ht="154.5" customHeight="1" x14ac:dyDescent="0.25">
      <c r="A18" s="167" t="s">
        <v>18</v>
      </c>
      <c r="B18" s="143" t="s">
        <v>148</v>
      </c>
      <c r="C18" s="143" t="s">
        <v>149</v>
      </c>
      <c r="D18" s="143" t="s">
        <v>150</v>
      </c>
      <c r="E18" s="161"/>
      <c r="F18" s="161"/>
      <c r="G18" s="161"/>
      <c r="H18" s="161"/>
      <c r="I18" s="184"/>
      <c r="J18" s="185"/>
      <c r="K18" s="184">
        <v>3</v>
      </c>
      <c r="L18" s="187" t="s">
        <v>300</v>
      </c>
      <c r="M18" s="164"/>
      <c r="N18" s="137" t="s">
        <v>301</v>
      </c>
    </row>
    <row r="19" spans="1:14" s="135" customFormat="1" ht="81" customHeight="1" x14ac:dyDescent="0.25">
      <c r="A19" s="167" t="s">
        <v>18</v>
      </c>
      <c r="B19" s="143" t="s">
        <v>148</v>
      </c>
      <c r="C19" s="143" t="s">
        <v>149</v>
      </c>
      <c r="D19" s="142" t="s">
        <v>151</v>
      </c>
      <c r="E19" s="161"/>
      <c r="F19" s="161"/>
      <c r="G19" s="161"/>
      <c r="H19" s="161"/>
      <c r="I19" s="184"/>
      <c r="J19" s="185"/>
      <c r="K19" s="184">
        <v>4</v>
      </c>
      <c r="L19" s="187" t="s">
        <v>302</v>
      </c>
      <c r="M19" s="161"/>
      <c r="N19" s="168" t="s">
        <v>303</v>
      </c>
    </row>
    <row r="20" spans="1:14" s="136" customFormat="1" ht="60" x14ac:dyDescent="0.25">
      <c r="A20" s="152" t="s">
        <v>18</v>
      </c>
      <c r="B20" s="155" t="s">
        <v>148</v>
      </c>
      <c r="C20" s="142" t="s">
        <v>149</v>
      </c>
      <c r="D20" s="143" t="s">
        <v>152</v>
      </c>
      <c r="E20" s="153"/>
      <c r="F20" s="153"/>
      <c r="G20" s="153"/>
      <c r="H20" s="153"/>
      <c r="I20" s="184"/>
      <c r="J20" s="185"/>
      <c r="K20" s="184">
        <v>5</v>
      </c>
      <c r="L20" s="187" t="s">
        <v>240</v>
      </c>
      <c r="M20" s="153"/>
      <c r="N20" s="168" t="s">
        <v>314</v>
      </c>
    </row>
    <row r="21" spans="1:14" s="136" customFormat="1" ht="60" x14ac:dyDescent="0.25">
      <c r="A21" s="152" t="s">
        <v>18</v>
      </c>
      <c r="B21" s="155" t="s">
        <v>148</v>
      </c>
      <c r="C21" s="142" t="s">
        <v>149</v>
      </c>
      <c r="D21" s="143" t="s">
        <v>152</v>
      </c>
      <c r="E21" s="153"/>
      <c r="F21" s="153"/>
      <c r="G21" s="153"/>
      <c r="H21" s="153"/>
      <c r="I21" s="184"/>
      <c r="J21" s="185"/>
      <c r="K21" s="184">
        <v>6</v>
      </c>
      <c r="L21" s="187" t="s">
        <v>241</v>
      </c>
      <c r="M21" s="155" t="s">
        <v>75</v>
      </c>
      <c r="N21" s="168" t="s">
        <v>315</v>
      </c>
    </row>
    <row r="22" spans="1:14" s="136" customFormat="1" ht="90" customHeight="1" x14ac:dyDescent="0.25">
      <c r="A22" s="152" t="s">
        <v>18</v>
      </c>
      <c r="B22" s="155" t="s">
        <v>148</v>
      </c>
      <c r="C22" s="142" t="s">
        <v>153</v>
      </c>
      <c r="D22" s="143" t="s">
        <v>154</v>
      </c>
      <c r="E22" s="144"/>
      <c r="F22" s="145"/>
      <c r="G22" s="149"/>
      <c r="H22" s="144"/>
      <c r="I22" s="184"/>
      <c r="J22" s="185"/>
      <c r="K22" s="184">
        <v>7</v>
      </c>
      <c r="L22" s="187" t="s">
        <v>51</v>
      </c>
      <c r="M22" s="147"/>
      <c r="N22" s="168" t="s">
        <v>316</v>
      </c>
    </row>
    <row r="23" spans="1:14" s="136" customFormat="1" ht="95.25" customHeight="1" x14ac:dyDescent="0.25">
      <c r="A23" s="152" t="s">
        <v>18</v>
      </c>
      <c r="B23" s="155" t="s">
        <v>148</v>
      </c>
      <c r="C23" s="142" t="s">
        <v>153</v>
      </c>
      <c r="D23" s="143" t="s">
        <v>154</v>
      </c>
      <c r="E23" s="153"/>
      <c r="F23" s="153"/>
      <c r="G23" s="153"/>
      <c r="H23" s="153"/>
      <c r="I23" s="184"/>
      <c r="J23" s="185"/>
      <c r="K23" s="184">
        <v>8</v>
      </c>
      <c r="L23" s="187" t="s">
        <v>53</v>
      </c>
      <c r="M23" s="153"/>
      <c r="N23" s="168" t="s">
        <v>317</v>
      </c>
    </row>
    <row r="24" spans="1:14" s="136" customFormat="1" ht="95.25" customHeight="1" x14ac:dyDescent="0.25">
      <c r="A24" s="152"/>
      <c r="B24" s="155" t="s">
        <v>148</v>
      </c>
      <c r="C24" s="142" t="s">
        <v>153</v>
      </c>
      <c r="D24" s="143" t="s">
        <v>244</v>
      </c>
      <c r="E24" s="153"/>
      <c r="F24" s="153"/>
      <c r="G24" s="153"/>
      <c r="H24" s="153"/>
      <c r="I24" s="184"/>
      <c r="J24" s="185"/>
      <c r="K24" s="184">
        <v>9</v>
      </c>
      <c r="L24" s="187" t="s">
        <v>323</v>
      </c>
      <c r="M24" s="164"/>
      <c r="N24" s="168" t="s">
        <v>279</v>
      </c>
    </row>
    <row r="25" spans="1:14" s="136" customFormat="1" ht="75" x14ac:dyDescent="0.25">
      <c r="A25" s="152" t="s">
        <v>18</v>
      </c>
      <c r="B25" s="155" t="s">
        <v>155</v>
      </c>
      <c r="C25" s="142" t="s">
        <v>156</v>
      </c>
      <c r="D25" s="143" t="s">
        <v>157</v>
      </c>
      <c r="E25" s="145"/>
      <c r="F25" s="144"/>
      <c r="G25" s="149"/>
      <c r="H25" s="149"/>
      <c r="I25" s="184"/>
      <c r="J25" s="185"/>
      <c r="K25" s="184">
        <v>10</v>
      </c>
      <c r="L25" s="187" t="s">
        <v>242</v>
      </c>
      <c r="M25" s="164" t="s">
        <v>74</v>
      </c>
      <c r="N25" s="168" t="s">
        <v>312</v>
      </c>
    </row>
    <row r="26" spans="1:14" s="136" customFormat="1" ht="102.75" customHeight="1" x14ac:dyDescent="0.25">
      <c r="A26" s="152" t="s">
        <v>18</v>
      </c>
      <c r="B26" s="155" t="s">
        <v>155</v>
      </c>
      <c r="C26" s="142" t="s">
        <v>156</v>
      </c>
      <c r="D26" s="143" t="s">
        <v>157</v>
      </c>
      <c r="E26" s="145"/>
      <c r="F26" s="144"/>
      <c r="G26" s="149"/>
      <c r="H26" s="149"/>
      <c r="I26" s="184"/>
      <c r="J26" s="185"/>
      <c r="K26" s="184">
        <v>11</v>
      </c>
      <c r="L26" s="187" t="s">
        <v>243</v>
      </c>
      <c r="M26" s="164"/>
      <c r="N26" s="168" t="s">
        <v>312</v>
      </c>
    </row>
    <row r="27" spans="1:14" s="136" customFormat="1" ht="86.25" customHeight="1" x14ac:dyDescent="0.25">
      <c r="A27" s="152" t="s">
        <v>18</v>
      </c>
      <c r="B27" s="155" t="s">
        <v>155</v>
      </c>
      <c r="C27" s="142" t="s">
        <v>156</v>
      </c>
      <c r="D27" s="143" t="s">
        <v>158</v>
      </c>
      <c r="E27" s="138"/>
      <c r="F27" s="138"/>
      <c r="G27" s="138"/>
      <c r="H27" s="138"/>
      <c r="I27" s="184"/>
      <c r="J27" s="185"/>
      <c r="K27" s="184">
        <v>12</v>
      </c>
      <c r="L27" s="187" t="s">
        <v>311</v>
      </c>
      <c r="M27" s="138"/>
      <c r="N27" s="168" t="s">
        <v>312</v>
      </c>
    </row>
    <row r="28" spans="1:14" s="136" customFormat="1" ht="86.25" customHeight="1" x14ac:dyDescent="0.25">
      <c r="A28" s="152" t="s">
        <v>18</v>
      </c>
      <c r="B28" s="155" t="s">
        <v>155</v>
      </c>
      <c r="C28" s="142" t="s">
        <v>156</v>
      </c>
      <c r="D28" s="143" t="s">
        <v>244</v>
      </c>
      <c r="E28" s="138"/>
      <c r="F28" s="138"/>
      <c r="G28" s="138"/>
      <c r="H28" s="138"/>
      <c r="I28" s="184"/>
      <c r="J28" s="185"/>
      <c r="K28" s="184">
        <v>13</v>
      </c>
      <c r="L28" s="187" t="s">
        <v>277</v>
      </c>
      <c r="M28" s="138"/>
      <c r="N28" s="168" t="s">
        <v>319</v>
      </c>
    </row>
    <row r="29" spans="1:14" s="136" customFormat="1" ht="60" x14ac:dyDescent="0.25">
      <c r="A29" s="152" t="s">
        <v>18</v>
      </c>
      <c r="B29" s="155" t="s">
        <v>159</v>
      </c>
      <c r="C29" s="142" t="s">
        <v>160</v>
      </c>
      <c r="D29" s="143" t="s">
        <v>161</v>
      </c>
      <c r="E29" s="150">
        <v>11</v>
      </c>
      <c r="F29" s="165"/>
      <c r="G29" s="147"/>
      <c r="H29" s="147"/>
      <c r="I29" s="184"/>
      <c r="J29" s="185"/>
      <c r="K29" s="184">
        <v>14</v>
      </c>
      <c r="L29" s="187" t="s">
        <v>278</v>
      </c>
      <c r="M29" s="155" t="s">
        <v>67</v>
      </c>
      <c r="N29" s="168" t="s">
        <v>318</v>
      </c>
    </row>
    <row r="30" spans="1:14" s="136" customFormat="1" ht="107.25" customHeight="1" x14ac:dyDescent="0.25">
      <c r="A30" s="152" t="s">
        <v>18</v>
      </c>
      <c r="B30" s="155" t="s">
        <v>159</v>
      </c>
      <c r="C30" s="142" t="s">
        <v>160</v>
      </c>
      <c r="D30" s="143" t="s">
        <v>161</v>
      </c>
      <c r="E30" s="144"/>
      <c r="F30" s="145"/>
      <c r="G30" s="149"/>
      <c r="H30" s="149"/>
      <c r="I30" s="184"/>
      <c r="J30" s="185"/>
      <c r="K30" s="184">
        <v>15</v>
      </c>
      <c r="L30" s="187" t="s">
        <v>280</v>
      </c>
      <c r="M30" s="164" t="s">
        <v>73</v>
      </c>
      <c r="N30" s="168" t="s">
        <v>281</v>
      </c>
    </row>
    <row r="31" spans="1:14" s="136" customFormat="1" ht="66" customHeight="1" x14ac:dyDescent="0.25">
      <c r="A31" s="152" t="s">
        <v>77</v>
      </c>
      <c r="B31" s="155" t="s">
        <v>162</v>
      </c>
      <c r="C31" s="142" t="s">
        <v>163</v>
      </c>
      <c r="D31" s="143" t="s">
        <v>164</v>
      </c>
      <c r="E31" s="144"/>
      <c r="F31" s="145"/>
      <c r="G31" s="148"/>
      <c r="H31" s="149"/>
      <c r="I31" s="184">
        <v>1</v>
      </c>
      <c r="J31" s="189" t="s">
        <v>59</v>
      </c>
      <c r="K31" s="184"/>
      <c r="L31" s="187"/>
      <c r="M31" s="155" t="s">
        <v>68</v>
      </c>
      <c r="N31" s="168"/>
    </row>
    <row r="32" spans="1:14" s="136" customFormat="1" ht="61.5" customHeight="1" x14ac:dyDescent="0.25">
      <c r="A32" s="152" t="s">
        <v>77</v>
      </c>
      <c r="B32" s="155" t="s">
        <v>162</v>
      </c>
      <c r="C32" s="142" t="s">
        <v>163</v>
      </c>
      <c r="D32" s="143" t="s">
        <v>165</v>
      </c>
      <c r="E32" s="144"/>
      <c r="F32" s="145"/>
      <c r="G32" s="148"/>
      <c r="H32" s="149"/>
      <c r="I32" s="184">
        <v>2</v>
      </c>
      <c r="J32" s="185" t="s">
        <v>61</v>
      </c>
      <c r="K32" s="184"/>
      <c r="L32" s="187"/>
      <c r="M32" s="164" t="s">
        <v>69</v>
      </c>
      <c r="N32" s="168"/>
    </row>
    <row r="33" spans="1:15" s="136" customFormat="1" ht="61.5" customHeight="1" x14ac:dyDescent="0.25">
      <c r="A33" s="152" t="s">
        <v>77</v>
      </c>
      <c r="B33" s="155" t="s">
        <v>162</v>
      </c>
      <c r="C33" s="142" t="s">
        <v>163</v>
      </c>
      <c r="D33" s="143" t="s">
        <v>165</v>
      </c>
      <c r="E33" s="144"/>
      <c r="F33" s="145"/>
      <c r="G33" s="148"/>
      <c r="H33" s="149"/>
      <c r="I33" s="184">
        <v>3</v>
      </c>
      <c r="J33" s="185" t="s">
        <v>60</v>
      </c>
      <c r="K33" s="184"/>
      <c r="L33" s="187"/>
      <c r="M33" s="166" t="s">
        <v>70</v>
      </c>
      <c r="N33" s="168"/>
    </row>
    <row r="34" spans="1:15" s="136" customFormat="1" ht="92.25" customHeight="1" x14ac:dyDescent="0.25">
      <c r="A34" s="152" t="s">
        <v>77</v>
      </c>
      <c r="B34" s="155" t="s">
        <v>162</v>
      </c>
      <c r="C34" s="142" t="s">
        <v>163</v>
      </c>
      <c r="D34" s="143" t="s">
        <v>165</v>
      </c>
      <c r="E34" s="144"/>
      <c r="F34" s="145"/>
      <c r="G34" s="148"/>
      <c r="H34" s="149"/>
      <c r="I34" s="184">
        <v>4</v>
      </c>
      <c r="J34" s="185" t="s">
        <v>71</v>
      </c>
      <c r="K34" s="184"/>
      <c r="L34" s="187"/>
      <c r="M34" s="164" t="s">
        <v>72</v>
      </c>
      <c r="N34" s="168"/>
    </row>
    <row r="35" spans="1:15" s="136" customFormat="1" ht="70.5" customHeight="1" x14ac:dyDescent="0.25">
      <c r="A35" s="152" t="s">
        <v>77</v>
      </c>
      <c r="B35" s="155" t="s">
        <v>162</v>
      </c>
      <c r="C35" s="142" t="s">
        <v>166</v>
      </c>
      <c r="D35" s="143" t="s">
        <v>167</v>
      </c>
      <c r="E35" s="145"/>
      <c r="F35" s="144"/>
      <c r="G35" s="149"/>
      <c r="H35" s="149"/>
      <c r="I35" s="184">
        <v>5</v>
      </c>
      <c r="J35" s="185" t="s">
        <v>269</v>
      </c>
      <c r="K35" s="184"/>
      <c r="L35" s="187"/>
      <c r="M35" s="155" t="s">
        <v>62</v>
      </c>
      <c r="N35" s="168"/>
    </row>
    <row r="36" spans="1:15" s="136" customFormat="1" ht="81.75" customHeight="1" x14ac:dyDescent="0.25">
      <c r="A36" s="152" t="s">
        <v>77</v>
      </c>
      <c r="B36" s="155" t="s">
        <v>162</v>
      </c>
      <c r="C36" s="142" t="s">
        <v>166</v>
      </c>
      <c r="D36" s="143" t="s">
        <v>167</v>
      </c>
      <c r="E36" s="145"/>
      <c r="F36" s="144"/>
      <c r="G36" s="149"/>
      <c r="H36" s="149"/>
      <c r="I36" s="184"/>
      <c r="J36" s="185"/>
      <c r="K36" s="184">
        <v>16</v>
      </c>
      <c r="L36" s="187" t="s">
        <v>283</v>
      </c>
      <c r="M36" s="155"/>
      <c r="N36" s="168" t="s">
        <v>320</v>
      </c>
    </row>
    <row r="37" spans="1:15" s="136" customFormat="1" ht="73.5" customHeight="1" x14ac:dyDescent="0.25">
      <c r="A37" s="152" t="s">
        <v>77</v>
      </c>
      <c r="B37" s="155" t="s">
        <v>162</v>
      </c>
      <c r="C37" s="142" t="s">
        <v>166</v>
      </c>
      <c r="D37" s="143" t="s">
        <v>167</v>
      </c>
      <c r="E37" s="145"/>
      <c r="F37" s="144"/>
      <c r="G37" s="149"/>
      <c r="H37" s="149"/>
      <c r="I37" s="184"/>
      <c r="J37" s="185"/>
      <c r="K37" s="184">
        <v>17</v>
      </c>
      <c r="L37" s="187" t="s">
        <v>284</v>
      </c>
      <c r="M37" s="155"/>
      <c r="N37" s="168" t="s">
        <v>282</v>
      </c>
    </row>
    <row r="38" spans="1:15" s="136" customFormat="1" ht="81.75" customHeight="1" x14ac:dyDescent="0.25">
      <c r="A38" s="152" t="s">
        <v>77</v>
      </c>
      <c r="B38" s="155" t="s">
        <v>162</v>
      </c>
      <c r="C38" s="142" t="s">
        <v>166</v>
      </c>
      <c r="D38" s="143" t="s">
        <v>168</v>
      </c>
      <c r="E38" s="153"/>
      <c r="F38" s="153"/>
      <c r="G38" s="153"/>
      <c r="H38" s="153"/>
      <c r="I38" s="184"/>
      <c r="J38" s="185"/>
      <c r="K38" s="184">
        <v>18</v>
      </c>
      <c r="L38" s="187" t="s">
        <v>321</v>
      </c>
      <c r="M38" s="153"/>
      <c r="N38" s="168" t="s">
        <v>285</v>
      </c>
    </row>
    <row r="39" spans="1:15" ht="66.75" customHeight="1" x14ac:dyDescent="0.25">
      <c r="A39" s="152" t="s">
        <v>52</v>
      </c>
      <c r="B39" s="155" t="s">
        <v>169</v>
      </c>
      <c r="C39" s="142" t="s">
        <v>170</v>
      </c>
      <c r="D39" s="143" t="s">
        <v>171</v>
      </c>
      <c r="E39" s="153"/>
      <c r="F39" s="153"/>
      <c r="G39" s="153"/>
      <c r="H39" s="153"/>
      <c r="I39" s="184"/>
      <c r="J39" s="185"/>
      <c r="K39" s="184">
        <v>19</v>
      </c>
      <c r="L39" s="187" t="s">
        <v>271</v>
      </c>
      <c r="M39" s="153"/>
      <c r="N39" s="168" t="s">
        <v>286</v>
      </c>
    </row>
    <row r="40" spans="1:15" ht="60" x14ac:dyDescent="0.25">
      <c r="A40" s="152" t="s">
        <v>52</v>
      </c>
      <c r="B40" s="155" t="s">
        <v>169</v>
      </c>
      <c r="C40" s="142" t="s">
        <v>170</v>
      </c>
      <c r="D40" s="143" t="s">
        <v>171</v>
      </c>
      <c r="E40" s="153"/>
      <c r="F40" s="153"/>
      <c r="G40" s="153"/>
      <c r="H40" s="153"/>
      <c r="I40" s="184"/>
      <c r="J40" s="185"/>
      <c r="K40" s="184">
        <v>20</v>
      </c>
      <c r="L40" s="187" t="s">
        <v>287</v>
      </c>
      <c r="M40" s="153"/>
      <c r="N40" s="168" t="s">
        <v>288</v>
      </c>
    </row>
    <row r="41" spans="1:15" ht="60" x14ac:dyDescent="0.25">
      <c r="A41" s="152" t="s">
        <v>52</v>
      </c>
      <c r="B41" s="155" t="s">
        <v>169</v>
      </c>
      <c r="C41" s="142" t="s">
        <v>170</v>
      </c>
      <c r="D41" s="143" t="s">
        <v>171</v>
      </c>
      <c r="E41" s="153"/>
      <c r="F41" s="153"/>
      <c r="G41" s="153"/>
      <c r="H41" s="153"/>
      <c r="I41" s="184"/>
      <c r="J41" s="185"/>
      <c r="K41" s="184">
        <v>21</v>
      </c>
      <c r="L41" s="187" t="s">
        <v>245</v>
      </c>
      <c r="M41" s="153"/>
      <c r="N41" s="137" t="s">
        <v>289</v>
      </c>
    </row>
    <row r="42" spans="1:15" ht="68.25" customHeight="1" x14ac:dyDescent="0.25">
      <c r="A42" s="152" t="s">
        <v>52</v>
      </c>
      <c r="B42" s="155" t="s">
        <v>169</v>
      </c>
      <c r="C42" s="142" t="s">
        <v>170</v>
      </c>
      <c r="D42" s="143" t="s">
        <v>171</v>
      </c>
      <c r="E42" s="153"/>
      <c r="F42" s="153"/>
      <c r="G42" s="153"/>
      <c r="H42" s="153"/>
      <c r="I42" s="184"/>
      <c r="J42" s="185"/>
      <c r="K42" s="184">
        <v>22</v>
      </c>
      <c r="L42" s="187" t="s">
        <v>246</v>
      </c>
      <c r="M42" s="153"/>
      <c r="N42" s="137" t="s">
        <v>290</v>
      </c>
    </row>
    <row r="43" spans="1:15" ht="85.5" customHeight="1" x14ac:dyDescent="0.25">
      <c r="A43" s="152" t="s">
        <v>76</v>
      </c>
      <c r="B43" s="155" t="s">
        <v>172</v>
      </c>
      <c r="C43" s="142" t="s">
        <v>328</v>
      </c>
      <c r="D43" s="143" t="s">
        <v>173</v>
      </c>
      <c r="E43" s="153"/>
      <c r="F43" s="153"/>
      <c r="G43" s="153"/>
      <c r="H43" s="153"/>
      <c r="I43" s="184">
        <v>6</v>
      </c>
      <c r="J43" s="185" t="s">
        <v>270</v>
      </c>
      <c r="K43" s="184"/>
      <c r="L43" s="187"/>
      <c r="M43" s="153"/>
      <c r="N43" s="137"/>
    </row>
    <row r="44" spans="1:15" ht="75" x14ac:dyDescent="0.25">
      <c r="A44" s="152" t="s">
        <v>76</v>
      </c>
      <c r="B44" s="155" t="s">
        <v>172</v>
      </c>
      <c r="C44" s="142" t="s">
        <v>328</v>
      </c>
      <c r="D44" s="143" t="s">
        <v>174</v>
      </c>
      <c r="E44" s="153"/>
      <c r="F44" s="153"/>
      <c r="G44" s="153"/>
      <c r="H44" s="153"/>
      <c r="I44" s="184"/>
      <c r="J44" s="185"/>
      <c r="K44" s="184">
        <v>23</v>
      </c>
      <c r="L44" s="187" t="s">
        <v>293</v>
      </c>
      <c r="M44" s="153"/>
      <c r="N44" s="137" t="s">
        <v>322</v>
      </c>
    </row>
    <row r="45" spans="1:15" ht="78" customHeight="1" x14ac:dyDescent="0.25">
      <c r="A45" s="152" t="s">
        <v>76</v>
      </c>
      <c r="B45" s="155" t="s">
        <v>172</v>
      </c>
      <c r="C45" s="142" t="s">
        <v>328</v>
      </c>
      <c r="D45" s="143" t="s">
        <v>174</v>
      </c>
      <c r="E45" s="153"/>
      <c r="F45" s="153"/>
      <c r="G45" s="153"/>
      <c r="H45" s="153"/>
      <c r="I45" s="184"/>
      <c r="J45" s="185"/>
      <c r="K45" s="184">
        <v>24</v>
      </c>
      <c r="L45" s="187" t="s">
        <v>272</v>
      </c>
      <c r="M45" s="153"/>
      <c r="N45" s="137" t="s">
        <v>292</v>
      </c>
    </row>
    <row r="46" spans="1:15" ht="82.5" customHeight="1" x14ac:dyDescent="0.25">
      <c r="A46" s="152" t="s">
        <v>76</v>
      </c>
      <c r="B46" s="155" t="s">
        <v>172</v>
      </c>
      <c r="C46" s="142" t="s">
        <v>328</v>
      </c>
      <c r="D46" s="143" t="s">
        <v>174</v>
      </c>
      <c r="E46" s="153"/>
      <c r="F46" s="153"/>
      <c r="G46" s="153"/>
      <c r="H46" s="153"/>
      <c r="I46" s="184"/>
      <c r="J46" s="185"/>
      <c r="K46" s="184">
        <v>25</v>
      </c>
      <c r="L46" s="187" t="s">
        <v>255</v>
      </c>
      <c r="M46" s="153"/>
      <c r="N46" s="137" t="s">
        <v>294</v>
      </c>
    </row>
    <row r="47" spans="1:15" ht="83.25" customHeight="1" x14ac:dyDescent="0.25">
      <c r="A47" s="152" t="s">
        <v>76</v>
      </c>
      <c r="B47" s="155" t="s">
        <v>172</v>
      </c>
      <c r="C47" s="142" t="s">
        <v>328</v>
      </c>
      <c r="D47" s="143" t="s">
        <v>174</v>
      </c>
      <c r="E47" s="153"/>
      <c r="F47" s="153"/>
      <c r="G47" s="153"/>
      <c r="H47" s="153"/>
      <c r="I47" s="184"/>
      <c r="J47" s="185"/>
      <c r="K47" s="184">
        <v>26</v>
      </c>
      <c r="L47" s="187" t="s">
        <v>254</v>
      </c>
      <c r="M47" s="153"/>
      <c r="N47" s="137" t="s">
        <v>295</v>
      </c>
    </row>
    <row r="48" spans="1:15" ht="81" customHeight="1" x14ac:dyDescent="0.25">
      <c r="A48" s="152" t="s">
        <v>76</v>
      </c>
      <c r="B48" s="155" t="s">
        <v>172</v>
      </c>
      <c r="C48" s="142" t="s">
        <v>328</v>
      </c>
      <c r="D48" s="143" t="s">
        <v>175</v>
      </c>
      <c r="E48" s="153"/>
      <c r="F48" s="153"/>
      <c r="G48" s="153"/>
      <c r="H48" s="153"/>
      <c r="I48" s="184"/>
      <c r="J48" s="185"/>
      <c r="K48" s="184">
        <v>27</v>
      </c>
      <c r="L48" s="187" t="s">
        <v>256</v>
      </c>
      <c r="M48" s="139"/>
      <c r="N48" s="137" t="s">
        <v>296</v>
      </c>
      <c r="O48" s="160"/>
    </row>
    <row r="49" spans="1:15" ht="80.25" customHeight="1" x14ac:dyDescent="0.25">
      <c r="A49" s="152" t="s">
        <v>18</v>
      </c>
      <c r="B49" s="155" t="s">
        <v>176</v>
      </c>
      <c r="C49" s="142" t="s">
        <v>177</v>
      </c>
      <c r="D49" s="143" t="s">
        <v>244</v>
      </c>
      <c r="E49" s="145"/>
      <c r="F49" s="144"/>
      <c r="G49" s="149"/>
      <c r="H49" s="149"/>
      <c r="I49" s="184"/>
      <c r="J49" s="185"/>
      <c r="K49" s="184">
        <v>28</v>
      </c>
      <c r="L49" s="187" t="s">
        <v>297</v>
      </c>
      <c r="M49" s="147" t="s">
        <v>267</v>
      </c>
      <c r="N49" s="137" t="s">
        <v>298</v>
      </c>
    </row>
    <row r="50" spans="1:15" ht="83.25" customHeight="1" x14ac:dyDescent="0.25">
      <c r="A50" s="152" t="s">
        <v>18</v>
      </c>
      <c r="B50" s="155" t="s">
        <v>176</v>
      </c>
      <c r="C50" s="142" t="s">
        <v>177</v>
      </c>
      <c r="D50" s="143" t="s">
        <v>178</v>
      </c>
      <c r="E50" s="145"/>
      <c r="F50" s="144"/>
      <c r="G50" s="149"/>
      <c r="H50" s="149"/>
      <c r="I50" s="184"/>
      <c r="J50" s="185"/>
      <c r="K50" s="184">
        <v>29</v>
      </c>
      <c r="L50" s="187" t="s">
        <v>327</v>
      </c>
      <c r="M50" s="164"/>
      <c r="N50" s="137" t="s">
        <v>299</v>
      </c>
    </row>
    <row r="51" spans="1:15" ht="75" x14ac:dyDescent="0.25">
      <c r="A51" s="152" t="s">
        <v>18</v>
      </c>
      <c r="B51" s="155" t="s">
        <v>176</v>
      </c>
      <c r="C51" s="142" t="s">
        <v>177</v>
      </c>
      <c r="D51" s="143" t="s">
        <v>179</v>
      </c>
      <c r="E51" s="145"/>
      <c r="F51" s="144"/>
      <c r="G51" s="149"/>
      <c r="H51" s="149"/>
      <c r="I51" s="184"/>
      <c r="J51" s="185"/>
      <c r="K51" s="184">
        <v>30</v>
      </c>
      <c r="L51" s="187" t="s">
        <v>304</v>
      </c>
      <c r="M51" s="164"/>
      <c r="N51" s="137" t="s">
        <v>305</v>
      </c>
    </row>
    <row r="52" spans="1:15" ht="75" x14ac:dyDescent="0.25">
      <c r="A52" s="152" t="s">
        <v>18</v>
      </c>
      <c r="B52" s="155" t="s">
        <v>176</v>
      </c>
      <c r="C52" s="142" t="s">
        <v>177</v>
      </c>
      <c r="D52" s="143" t="s">
        <v>179</v>
      </c>
      <c r="E52" s="145"/>
      <c r="F52" s="144"/>
      <c r="G52" s="149"/>
      <c r="H52" s="149"/>
      <c r="I52" s="184"/>
      <c r="J52" s="185"/>
      <c r="K52" s="184">
        <v>31</v>
      </c>
      <c r="L52" s="187" t="s">
        <v>307</v>
      </c>
      <c r="M52" s="164"/>
      <c r="N52" s="137" t="s">
        <v>324</v>
      </c>
    </row>
    <row r="53" spans="1:15" ht="60" x14ac:dyDescent="0.25">
      <c r="A53" s="152" t="s">
        <v>18</v>
      </c>
      <c r="B53" s="155" t="s">
        <v>176</v>
      </c>
      <c r="C53" s="142" t="s">
        <v>177</v>
      </c>
      <c r="D53" s="143" t="s">
        <v>244</v>
      </c>
      <c r="E53" s="145"/>
      <c r="F53" s="144"/>
      <c r="G53" s="149"/>
      <c r="H53" s="149"/>
      <c r="I53" s="184"/>
      <c r="J53" s="185"/>
      <c r="K53" s="184">
        <v>32</v>
      </c>
      <c r="L53" s="187" t="s">
        <v>54</v>
      </c>
      <c r="M53" s="164"/>
      <c r="N53" s="137" t="s">
        <v>306</v>
      </c>
    </row>
    <row r="54" spans="1:15" ht="75" x14ac:dyDescent="0.25">
      <c r="A54" s="152" t="s">
        <v>18</v>
      </c>
      <c r="B54" s="155" t="s">
        <v>176</v>
      </c>
      <c r="C54" s="142" t="s">
        <v>177</v>
      </c>
      <c r="D54" s="143" t="s">
        <v>179</v>
      </c>
      <c r="E54" s="145"/>
      <c r="F54" s="144"/>
      <c r="G54" s="149"/>
      <c r="H54" s="149"/>
      <c r="I54" s="184"/>
      <c r="J54" s="185"/>
      <c r="K54" s="184"/>
      <c r="L54" s="187"/>
      <c r="M54" s="139"/>
      <c r="N54" s="169"/>
    </row>
    <row r="55" spans="1:15" ht="45" x14ac:dyDescent="0.25">
      <c r="A55" s="152" t="s">
        <v>64</v>
      </c>
      <c r="B55" s="155" t="s">
        <v>147</v>
      </c>
      <c r="C55" s="142" t="s">
        <v>180</v>
      </c>
      <c r="D55" s="155" t="s">
        <v>247</v>
      </c>
      <c r="E55" s="150"/>
      <c r="F55" s="144"/>
      <c r="G55" s="149"/>
      <c r="H55" s="138"/>
      <c r="I55" s="184">
        <v>7</v>
      </c>
      <c r="J55" s="185" t="s">
        <v>78</v>
      </c>
      <c r="K55" s="184"/>
      <c r="L55" s="187"/>
      <c r="M55" s="164" t="s">
        <v>79</v>
      </c>
      <c r="N55" s="168"/>
      <c r="O55" s="140"/>
    </row>
    <row r="56" spans="1:15" ht="45" x14ac:dyDescent="0.25">
      <c r="A56" s="152" t="s">
        <v>64</v>
      </c>
      <c r="B56" s="155" t="s">
        <v>147</v>
      </c>
      <c r="C56" s="142" t="s">
        <v>180</v>
      </c>
      <c r="D56" s="155" t="s">
        <v>247</v>
      </c>
      <c r="E56" s="150"/>
      <c r="F56" s="144"/>
      <c r="G56" s="149"/>
      <c r="H56" s="138"/>
      <c r="I56" s="184">
        <v>8</v>
      </c>
      <c r="J56" s="185" t="s">
        <v>248</v>
      </c>
      <c r="K56" s="184"/>
      <c r="L56" s="187"/>
      <c r="M56" s="164"/>
      <c r="N56" s="170"/>
      <c r="O56" s="151"/>
    </row>
    <row r="57" spans="1:15" ht="45" x14ac:dyDescent="0.25">
      <c r="A57" s="152" t="s">
        <v>64</v>
      </c>
      <c r="B57" s="155" t="s">
        <v>147</v>
      </c>
      <c r="C57" s="142" t="s">
        <v>180</v>
      </c>
      <c r="D57" s="155" t="s">
        <v>247</v>
      </c>
      <c r="E57" s="150"/>
      <c r="F57" s="144"/>
      <c r="G57" s="149"/>
      <c r="H57" s="138"/>
      <c r="I57" s="184">
        <v>9</v>
      </c>
      <c r="J57" s="185" t="s">
        <v>249</v>
      </c>
      <c r="K57" s="184"/>
      <c r="L57" s="187"/>
      <c r="M57" s="164"/>
      <c r="N57" s="168"/>
      <c r="O57" s="140"/>
    </row>
    <row r="58" spans="1:15" ht="54.75" customHeight="1" x14ac:dyDescent="0.25">
      <c r="A58" s="152" t="s">
        <v>64</v>
      </c>
      <c r="B58" s="155" t="s">
        <v>147</v>
      </c>
      <c r="C58" s="142" t="s">
        <v>180</v>
      </c>
      <c r="D58" s="155" t="s">
        <v>247</v>
      </c>
      <c r="E58" s="150"/>
      <c r="F58" s="144"/>
      <c r="G58" s="149"/>
      <c r="H58" s="138"/>
      <c r="I58" s="184">
        <v>10</v>
      </c>
      <c r="J58" s="185" t="s">
        <v>250</v>
      </c>
      <c r="K58" s="184"/>
      <c r="L58" s="187"/>
      <c r="M58" s="164"/>
      <c r="N58" s="168"/>
      <c r="O58" s="140"/>
    </row>
    <row r="59" spans="1:15" ht="45" x14ac:dyDescent="0.25">
      <c r="A59" s="152" t="s">
        <v>64</v>
      </c>
      <c r="B59" s="155" t="s">
        <v>147</v>
      </c>
      <c r="C59" s="142" t="s">
        <v>180</v>
      </c>
      <c r="D59" s="155" t="s">
        <v>247</v>
      </c>
      <c r="E59" s="150"/>
      <c r="F59" s="144"/>
      <c r="G59" s="149"/>
      <c r="H59" s="138"/>
      <c r="I59" s="184"/>
      <c r="J59" s="185"/>
      <c r="K59" s="184">
        <v>33</v>
      </c>
      <c r="L59" s="187" t="s">
        <v>251</v>
      </c>
      <c r="M59" s="164"/>
      <c r="N59" s="137" t="s">
        <v>308</v>
      </c>
    </row>
    <row r="60" spans="1:15" ht="75" x14ac:dyDescent="0.25">
      <c r="A60" s="152" t="s">
        <v>64</v>
      </c>
      <c r="B60" s="155" t="s">
        <v>147</v>
      </c>
      <c r="C60" s="146" t="s">
        <v>252</v>
      </c>
      <c r="D60" s="143" t="s">
        <v>181</v>
      </c>
      <c r="E60" s="150"/>
      <c r="F60" s="144"/>
      <c r="G60" s="149"/>
      <c r="H60" s="138"/>
      <c r="I60" s="184">
        <v>11</v>
      </c>
      <c r="J60" s="188" t="s">
        <v>273</v>
      </c>
      <c r="K60" s="184"/>
      <c r="L60" s="187"/>
      <c r="M60" s="164"/>
      <c r="N60" s="137" t="s">
        <v>309</v>
      </c>
    </row>
    <row r="61" spans="1:15" ht="60.75" thickBot="1" x14ac:dyDescent="0.3">
      <c r="A61" s="171" t="s">
        <v>64</v>
      </c>
      <c r="B61" s="172" t="s">
        <v>147</v>
      </c>
      <c r="C61" s="173" t="s">
        <v>252</v>
      </c>
      <c r="D61" s="174" t="s">
        <v>181</v>
      </c>
      <c r="E61" s="175"/>
      <c r="F61" s="175"/>
      <c r="G61" s="175"/>
      <c r="H61" s="175"/>
      <c r="I61" s="184">
        <v>12</v>
      </c>
      <c r="J61" s="188" t="s">
        <v>253</v>
      </c>
      <c r="K61" s="184"/>
      <c r="L61" s="187"/>
      <c r="M61" s="175"/>
      <c r="N61" s="176" t="s">
        <v>310</v>
      </c>
    </row>
    <row r="62" spans="1:15" x14ac:dyDescent="0.25">
      <c r="L62" s="135"/>
    </row>
    <row r="63" spans="1:15" x14ac:dyDescent="0.25">
      <c r="L63" s="135"/>
    </row>
  </sheetData>
  <autoFilter ref="A15:L61">
    <sortState ref="A55:K68">
      <sortCondition descending="1" ref="C15:C74"/>
    </sortState>
  </autoFilter>
  <mergeCells count="14">
    <mergeCell ref="C2:M2"/>
    <mergeCell ref="C3:M3"/>
    <mergeCell ref="C4:M4"/>
    <mergeCell ref="C5:M5"/>
    <mergeCell ref="C6:M6"/>
    <mergeCell ref="K15:L15"/>
    <mergeCell ref="I15:J15"/>
    <mergeCell ref="A12:M12"/>
    <mergeCell ref="A14:L14"/>
    <mergeCell ref="C7:M7"/>
    <mergeCell ref="C8:M8"/>
    <mergeCell ref="C9:M9"/>
    <mergeCell ref="C10:M10"/>
    <mergeCell ref="C11:M1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62"/>
  <sheetViews>
    <sheetView topLeftCell="F30" zoomScale="60" zoomScaleNormal="60" workbookViewId="0">
      <selection activeCell="G63" sqref="G63"/>
    </sheetView>
  </sheetViews>
  <sheetFormatPr baseColWidth="10" defaultRowHeight="15" x14ac:dyDescent="0.25"/>
  <cols>
    <col min="1" max="1" width="32.28515625" customWidth="1"/>
    <col min="2" max="2" width="35.5703125" customWidth="1"/>
    <col min="3" max="3" width="34" customWidth="1"/>
    <col min="4" max="4" width="34.140625" customWidth="1"/>
    <col min="5" max="5" width="24.42578125" customWidth="1"/>
    <col min="6" max="6" width="9.28515625" style="14" customWidth="1"/>
    <col min="7" max="7" width="17.85546875" customWidth="1"/>
    <col min="8" max="8" width="6.42578125" customWidth="1"/>
    <col min="9" max="9" width="19.85546875" customWidth="1"/>
    <col min="10" max="10" width="22.42578125" style="198" customWidth="1"/>
    <col min="11" max="11" width="15.28515625" style="191" hidden="1" customWidth="1"/>
    <col min="12" max="12" width="17.5703125" style="191" hidden="1" customWidth="1"/>
    <col min="13" max="13" width="25.85546875" style="191" customWidth="1"/>
    <col min="14" max="14" width="25" style="15" customWidth="1"/>
    <col min="15" max="15" width="9.85546875" style="191" customWidth="1"/>
    <col min="16" max="16" width="9.140625" style="14" customWidth="1"/>
    <col min="17" max="17" width="16" style="14" customWidth="1"/>
    <col min="18" max="18" width="9.28515625" customWidth="1"/>
    <col min="19" max="19" width="16.28515625" customWidth="1"/>
    <col min="20" max="20" width="11.140625" customWidth="1"/>
    <col min="21" max="21" width="16.7109375" customWidth="1"/>
    <col min="22" max="22" width="8.42578125" customWidth="1"/>
    <col min="23" max="23" width="17.140625" customWidth="1"/>
    <col min="24" max="24" width="10.85546875" customWidth="1"/>
    <col min="25" max="25" width="17.5703125" customWidth="1"/>
    <col min="26" max="26" width="21.42578125" customWidth="1"/>
  </cols>
  <sheetData>
    <row r="1" spans="1:26" ht="45.75" customHeight="1" x14ac:dyDescent="0.35">
      <c r="A1" s="347" t="s">
        <v>131</v>
      </c>
      <c r="B1" s="347"/>
      <c r="C1" s="347"/>
      <c r="D1" s="347"/>
      <c r="E1" s="347"/>
      <c r="F1" s="347"/>
      <c r="G1" s="347"/>
      <c r="H1" s="347"/>
      <c r="I1" s="347"/>
      <c r="J1" s="347"/>
      <c r="K1" s="347"/>
      <c r="L1" s="347"/>
      <c r="M1" s="347"/>
      <c r="N1" s="347"/>
      <c r="O1" s="347"/>
      <c r="P1" s="347"/>
      <c r="Q1" s="347"/>
      <c r="R1" s="347"/>
      <c r="S1" s="347"/>
      <c r="T1" s="347"/>
      <c r="U1" s="347"/>
      <c r="V1" s="347"/>
      <c r="W1" s="347"/>
      <c r="X1" s="347"/>
      <c r="Y1" s="90"/>
    </row>
    <row r="2" spans="1:26" ht="28.5" customHeight="1" x14ac:dyDescent="0.25">
      <c r="A2" s="8" t="s">
        <v>4</v>
      </c>
      <c r="B2" s="8"/>
      <c r="C2" s="2"/>
      <c r="D2" s="2"/>
      <c r="E2" s="2"/>
      <c r="F2" s="5"/>
      <c r="G2" s="2"/>
      <c r="H2" s="2"/>
      <c r="I2" s="2"/>
      <c r="J2" s="193"/>
      <c r="K2" s="190"/>
      <c r="L2" s="190"/>
      <c r="M2" s="190"/>
      <c r="N2" s="57"/>
      <c r="O2" s="190"/>
      <c r="P2" s="5"/>
      <c r="Q2" s="5"/>
      <c r="R2" s="2"/>
      <c r="S2" s="2"/>
      <c r="T2" s="2"/>
      <c r="U2" s="2"/>
      <c r="V2" s="2"/>
      <c r="W2" s="2"/>
      <c r="X2" s="2"/>
      <c r="Y2" s="2"/>
    </row>
    <row r="3" spans="1:26" s="79" customFormat="1" ht="15.75" x14ac:dyDescent="0.25">
      <c r="A3" s="81" t="s">
        <v>97</v>
      </c>
      <c r="B3" s="80" t="s">
        <v>98</v>
      </c>
      <c r="C3" s="2"/>
      <c r="D3" s="2"/>
      <c r="E3" s="2"/>
      <c r="F3" s="5"/>
      <c r="G3" s="2"/>
      <c r="H3" s="2"/>
      <c r="I3" s="2"/>
      <c r="J3" s="193"/>
      <c r="K3" s="190"/>
      <c r="L3" s="190"/>
      <c r="M3" s="190"/>
      <c r="N3" s="57"/>
      <c r="O3" s="190"/>
      <c r="P3" s="5"/>
      <c r="Q3" s="5"/>
      <c r="R3" s="2"/>
      <c r="S3" s="2"/>
      <c r="T3" s="2"/>
      <c r="U3" s="2"/>
      <c r="V3" s="2"/>
      <c r="W3" s="2"/>
      <c r="X3" s="2"/>
      <c r="Y3" s="2"/>
    </row>
    <row r="4" spans="1:26" s="2" customFormat="1" ht="39" customHeight="1" x14ac:dyDescent="0.25">
      <c r="A4" s="51" t="s">
        <v>82</v>
      </c>
      <c r="B4" s="346" t="s">
        <v>221</v>
      </c>
      <c r="C4" s="346"/>
      <c r="D4" s="346"/>
      <c r="E4" s="346"/>
      <c r="F4" s="346"/>
      <c r="G4" s="346"/>
      <c r="H4" s="346"/>
      <c r="I4" s="346"/>
      <c r="J4" s="346"/>
      <c r="K4" s="346"/>
      <c r="L4" s="346"/>
      <c r="M4" s="346"/>
      <c r="N4" s="346"/>
      <c r="O4" s="346"/>
      <c r="P4" s="346"/>
      <c r="Q4" s="346"/>
      <c r="R4" s="346"/>
      <c r="S4" s="346"/>
      <c r="T4" s="346"/>
      <c r="U4" s="346"/>
      <c r="V4" s="346"/>
      <c r="W4" s="346"/>
      <c r="X4" s="346"/>
      <c r="Y4" s="102"/>
    </row>
    <row r="5" spans="1:26" s="2" customFormat="1" ht="72" customHeight="1" x14ac:dyDescent="0.25">
      <c r="A5" s="51">
        <v>4</v>
      </c>
      <c r="B5" s="346" t="s">
        <v>362</v>
      </c>
      <c r="C5" s="346"/>
      <c r="D5" s="346"/>
      <c r="E5" s="346"/>
      <c r="F5" s="346"/>
      <c r="G5" s="346"/>
      <c r="H5" s="346"/>
      <c r="I5" s="346"/>
      <c r="J5" s="346"/>
      <c r="K5" s="346"/>
      <c r="L5" s="346"/>
      <c r="M5" s="346"/>
      <c r="N5" s="346"/>
      <c r="O5" s="346"/>
      <c r="P5" s="346"/>
      <c r="Q5" s="346"/>
      <c r="R5" s="346"/>
      <c r="S5" s="346"/>
      <c r="T5" s="346"/>
      <c r="U5" s="346"/>
      <c r="V5" s="346"/>
      <c r="W5" s="346"/>
      <c r="X5" s="346"/>
      <c r="Y5" s="102"/>
    </row>
    <row r="6" spans="1:26" s="2" customFormat="1" ht="34.5" customHeight="1" x14ac:dyDescent="0.25">
      <c r="A6" s="81" t="s">
        <v>99</v>
      </c>
      <c r="B6" s="348" t="s">
        <v>220</v>
      </c>
      <c r="C6" s="348"/>
      <c r="D6" s="348"/>
      <c r="E6" s="348"/>
      <c r="F6" s="348"/>
      <c r="G6" s="348"/>
      <c r="H6" s="348"/>
      <c r="I6" s="348"/>
      <c r="J6" s="348"/>
      <c r="K6" s="348"/>
      <c r="L6" s="348"/>
      <c r="M6" s="348"/>
      <c r="N6" s="348"/>
      <c r="O6" s="348"/>
      <c r="P6" s="348"/>
      <c r="Q6" s="348"/>
      <c r="R6" s="348"/>
      <c r="S6" s="348"/>
      <c r="T6" s="348"/>
      <c r="U6" s="348"/>
      <c r="V6" s="348"/>
      <c r="W6" s="348"/>
      <c r="X6" s="348"/>
      <c r="Y6" s="103"/>
    </row>
    <row r="7" spans="1:26" s="2" customFormat="1" ht="90.75" customHeight="1" x14ac:dyDescent="0.25">
      <c r="A7" s="51">
        <v>5</v>
      </c>
      <c r="B7" s="346" t="s">
        <v>349</v>
      </c>
      <c r="C7" s="346"/>
      <c r="D7" s="346"/>
      <c r="E7" s="346"/>
      <c r="F7" s="346"/>
      <c r="G7" s="346"/>
      <c r="H7" s="346"/>
      <c r="I7" s="346"/>
      <c r="J7" s="346"/>
      <c r="K7" s="346"/>
      <c r="L7" s="346"/>
      <c r="M7" s="346"/>
      <c r="N7" s="346"/>
      <c r="O7" s="346"/>
      <c r="P7" s="346"/>
      <c r="Q7" s="346"/>
      <c r="R7" s="346"/>
      <c r="S7" s="346"/>
      <c r="T7" s="346"/>
      <c r="U7" s="346"/>
      <c r="V7" s="346"/>
      <c r="W7" s="346"/>
      <c r="X7" s="346"/>
      <c r="Y7" s="102"/>
    </row>
    <row r="8" spans="1:26" s="2" customFormat="1" ht="63.75" customHeight="1" x14ac:dyDescent="0.25">
      <c r="A8" s="51">
        <v>6</v>
      </c>
      <c r="B8" s="346" t="s">
        <v>351</v>
      </c>
      <c r="C8" s="346"/>
      <c r="D8" s="346"/>
      <c r="E8" s="346"/>
      <c r="F8" s="346"/>
      <c r="G8" s="346"/>
      <c r="H8" s="346"/>
      <c r="I8" s="346"/>
      <c r="J8" s="346"/>
      <c r="K8" s="346"/>
      <c r="L8" s="346"/>
      <c r="M8" s="346"/>
      <c r="N8" s="346"/>
      <c r="O8" s="346"/>
      <c r="P8" s="346"/>
      <c r="Q8" s="346"/>
      <c r="R8" s="346"/>
      <c r="S8" s="346"/>
      <c r="T8" s="346"/>
      <c r="U8" s="346"/>
      <c r="V8" s="346"/>
      <c r="W8" s="346"/>
      <c r="X8" s="346"/>
      <c r="Y8" s="102"/>
    </row>
    <row r="9" spans="1:26" s="2" customFormat="1" ht="37.5" customHeight="1" x14ac:dyDescent="0.25">
      <c r="A9" s="51"/>
      <c r="B9" s="333" t="s">
        <v>329</v>
      </c>
      <c r="C9" s="333"/>
      <c r="D9" s="333"/>
      <c r="E9" s="333"/>
      <c r="F9" s="333"/>
      <c r="G9" s="333"/>
      <c r="H9" s="333"/>
      <c r="I9" s="333"/>
      <c r="J9" s="333"/>
      <c r="K9" s="333"/>
      <c r="L9" s="333"/>
      <c r="M9" s="333"/>
      <c r="N9" s="127"/>
      <c r="O9" s="205"/>
      <c r="P9" s="127"/>
      <c r="Q9" s="127"/>
      <c r="R9" s="127"/>
      <c r="S9" s="127"/>
      <c r="T9" s="127"/>
      <c r="U9" s="127"/>
      <c r="V9" s="127"/>
      <c r="W9" s="127"/>
      <c r="X9" s="127"/>
      <c r="Y9" s="127"/>
    </row>
    <row r="10" spans="1:26" s="1" customFormat="1" x14ac:dyDescent="0.25">
      <c r="A10" s="5"/>
      <c r="B10" s="5"/>
      <c r="C10" s="2"/>
      <c r="D10" s="2"/>
      <c r="E10" s="2"/>
      <c r="F10" s="5"/>
      <c r="G10" s="2"/>
      <c r="H10" s="2"/>
      <c r="I10" s="2"/>
      <c r="J10" s="193"/>
      <c r="K10" s="190"/>
      <c r="L10" s="190"/>
      <c r="M10" s="190"/>
      <c r="N10" s="26"/>
      <c r="O10" s="18"/>
      <c r="P10" s="18"/>
      <c r="Q10" s="18"/>
      <c r="R10" s="2"/>
      <c r="S10" s="2"/>
      <c r="T10" s="2"/>
      <c r="U10" s="2"/>
      <c r="V10" s="2"/>
      <c r="W10" s="2"/>
      <c r="X10" s="2"/>
      <c r="Y10" s="2"/>
    </row>
    <row r="11" spans="1:26" s="1" customFormat="1" ht="18.75" x14ac:dyDescent="0.25">
      <c r="A11" s="5"/>
      <c r="B11" s="27" t="s">
        <v>365</v>
      </c>
      <c r="E11" s="1" t="s">
        <v>364</v>
      </c>
      <c r="F11" s="216"/>
      <c r="G11" s="27"/>
      <c r="H11" s="27"/>
      <c r="I11" s="27"/>
      <c r="J11" s="194"/>
      <c r="K11" s="190"/>
      <c r="L11" s="190"/>
      <c r="M11" s="190"/>
      <c r="N11" s="26"/>
      <c r="O11" s="18"/>
      <c r="P11" s="18"/>
      <c r="Q11" s="18"/>
      <c r="R11" s="2"/>
      <c r="S11" s="2"/>
      <c r="T11" s="2"/>
      <c r="U11" s="2"/>
      <c r="V11" s="2"/>
      <c r="W11" s="2"/>
      <c r="X11" s="2"/>
      <c r="Y11" s="2"/>
    </row>
    <row r="12" spans="1:26" s="1" customFormat="1" ht="15.75" thickBot="1" x14ac:dyDescent="0.3">
      <c r="A12" s="5"/>
      <c r="B12" s="5"/>
      <c r="C12" s="2"/>
      <c r="D12" s="2"/>
      <c r="E12" s="2"/>
      <c r="F12" s="5"/>
      <c r="G12" s="2"/>
      <c r="H12" s="2"/>
      <c r="I12" s="2"/>
      <c r="J12" s="193"/>
      <c r="K12" s="190"/>
      <c r="L12" s="190"/>
      <c r="M12" s="190"/>
      <c r="N12" s="26"/>
      <c r="O12" s="18"/>
      <c r="P12" s="18"/>
      <c r="Q12" s="18"/>
      <c r="R12" s="2"/>
      <c r="S12" s="2"/>
      <c r="T12" s="2"/>
      <c r="U12" s="2"/>
      <c r="V12" s="2"/>
      <c r="W12" s="2"/>
      <c r="X12" s="2"/>
      <c r="Y12" s="2"/>
    </row>
    <row r="13" spans="1:26" ht="25.5" customHeight="1" x14ac:dyDescent="0.25">
      <c r="A13" s="349" t="s">
        <v>96</v>
      </c>
      <c r="B13" s="350"/>
      <c r="C13" s="350"/>
      <c r="D13" s="350"/>
      <c r="E13" s="350"/>
      <c r="F13" s="350"/>
      <c r="G13" s="350"/>
      <c r="H13" s="350"/>
      <c r="I13" s="350"/>
      <c r="J13" s="350"/>
      <c r="K13" s="350"/>
      <c r="L13" s="350"/>
      <c r="M13" s="351"/>
      <c r="N13" s="355" t="s">
        <v>342</v>
      </c>
      <c r="O13" s="356"/>
      <c r="P13" s="356"/>
      <c r="Q13" s="356"/>
      <c r="R13" s="356"/>
      <c r="S13" s="356"/>
      <c r="T13" s="356"/>
      <c r="U13" s="356"/>
      <c r="V13" s="356"/>
      <c r="W13" s="356"/>
      <c r="X13" s="356"/>
      <c r="Y13" s="356"/>
      <c r="Z13" s="357"/>
    </row>
    <row r="14" spans="1:26" ht="25.5" customHeight="1" x14ac:dyDescent="0.25">
      <c r="A14" s="352"/>
      <c r="B14" s="353"/>
      <c r="C14" s="353"/>
      <c r="D14" s="353"/>
      <c r="E14" s="353"/>
      <c r="F14" s="353"/>
      <c r="G14" s="353"/>
      <c r="H14" s="353"/>
      <c r="I14" s="353"/>
      <c r="J14" s="353"/>
      <c r="K14" s="353"/>
      <c r="L14" s="353"/>
      <c r="M14" s="354"/>
      <c r="N14" s="369" t="s">
        <v>341</v>
      </c>
      <c r="O14" s="369"/>
      <c r="P14" s="369"/>
      <c r="Q14" s="369"/>
      <c r="R14" s="369"/>
      <c r="S14" s="369"/>
      <c r="T14" s="369"/>
      <c r="U14" s="369"/>
      <c r="V14" s="369"/>
      <c r="W14" s="369"/>
      <c r="X14" s="369"/>
      <c r="Y14" s="369"/>
      <c r="Z14" s="370"/>
    </row>
    <row r="15" spans="1:26" s="19" customFormat="1" ht="22.5" customHeight="1" x14ac:dyDescent="0.25">
      <c r="A15" s="362" t="s">
        <v>259</v>
      </c>
      <c r="B15" s="364" t="s">
        <v>258</v>
      </c>
      <c r="C15" s="365" t="s">
        <v>257</v>
      </c>
      <c r="D15" s="364" t="s">
        <v>95</v>
      </c>
      <c r="E15" s="364"/>
      <c r="F15" s="358" t="s">
        <v>100</v>
      </c>
      <c r="G15" s="358"/>
      <c r="H15" s="358"/>
      <c r="I15" s="358"/>
      <c r="J15" s="358"/>
      <c r="K15" s="358"/>
      <c r="L15" s="358"/>
      <c r="M15" s="358"/>
      <c r="N15" s="359" t="s">
        <v>343</v>
      </c>
      <c r="O15" s="374" t="s">
        <v>344</v>
      </c>
      <c r="P15" s="371" t="s">
        <v>345</v>
      </c>
      <c r="Q15" s="371"/>
      <c r="R15" s="371"/>
      <c r="S15" s="371"/>
      <c r="T15" s="371"/>
      <c r="U15" s="371"/>
      <c r="V15" s="371"/>
      <c r="W15" s="371"/>
      <c r="X15" s="371"/>
      <c r="Y15" s="371"/>
      <c r="Z15" s="372"/>
    </row>
    <row r="16" spans="1:26" s="19" customFormat="1" ht="18.600000000000001" customHeight="1" x14ac:dyDescent="0.25">
      <c r="A16" s="363"/>
      <c r="B16" s="364"/>
      <c r="C16" s="365"/>
      <c r="D16" s="364"/>
      <c r="E16" s="364"/>
      <c r="F16" s="358"/>
      <c r="G16" s="358"/>
      <c r="H16" s="358"/>
      <c r="I16" s="358"/>
      <c r="J16" s="358"/>
      <c r="K16" s="358"/>
      <c r="L16" s="358"/>
      <c r="M16" s="358"/>
      <c r="N16" s="360"/>
      <c r="O16" s="375"/>
      <c r="P16" s="371">
        <v>2020</v>
      </c>
      <c r="Q16" s="371"/>
      <c r="R16" s="371">
        <v>2021</v>
      </c>
      <c r="S16" s="371"/>
      <c r="T16" s="371">
        <v>2022</v>
      </c>
      <c r="U16" s="371"/>
      <c r="V16" s="371">
        <v>2023</v>
      </c>
      <c r="W16" s="371"/>
      <c r="X16" s="371">
        <v>2024</v>
      </c>
      <c r="Y16" s="371"/>
      <c r="Z16" s="372" t="s">
        <v>346</v>
      </c>
    </row>
    <row r="17" spans="1:26" s="19" customFormat="1" ht="86.25" customHeight="1" thickBot="1" x14ac:dyDescent="0.3">
      <c r="A17" s="363"/>
      <c r="B17" s="364"/>
      <c r="C17" s="365"/>
      <c r="D17" s="201" t="s">
        <v>275</v>
      </c>
      <c r="E17" s="201" t="s">
        <v>331</v>
      </c>
      <c r="F17" s="201" t="s">
        <v>333</v>
      </c>
      <c r="G17" s="201" t="s">
        <v>101</v>
      </c>
      <c r="H17" s="201" t="s">
        <v>332</v>
      </c>
      <c r="I17" s="206" t="s">
        <v>276</v>
      </c>
      <c r="J17" s="207" t="s">
        <v>330</v>
      </c>
      <c r="K17" s="208" t="s">
        <v>58</v>
      </c>
      <c r="L17" s="208" t="s">
        <v>63</v>
      </c>
      <c r="M17" s="201" t="s">
        <v>334</v>
      </c>
      <c r="N17" s="361"/>
      <c r="O17" s="376"/>
      <c r="P17" s="99" t="s">
        <v>103</v>
      </c>
      <c r="Q17" s="99" t="s">
        <v>137</v>
      </c>
      <c r="R17" s="99" t="s">
        <v>103</v>
      </c>
      <c r="S17" s="99" t="s">
        <v>137</v>
      </c>
      <c r="T17" s="99" t="s">
        <v>103</v>
      </c>
      <c r="U17" s="99" t="s">
        <v>137</v>
      </c>
      <c r="V17" s="99" t="s">
        <v>103</v>
      </c>
      <c r="W17" s="99" t="s">
        <v>137</v>
      </c>
      <c r="X17" s="99" t="s">
        <v>103</v>
      </c>
      <c r="Y17" s="99" t="s">
        <v>137</v>
      </c>
      <c r="Z17" s="373"/>
    </row>
    <row r="18" spans="1:26" s="106" customFormat="1" ht="225" x14ac:dyDescent="0.25">
      <c r="A18" s="227" t="s">
        <v>368</v>
      </c>
      <c r="B18" s="228" t="s">
        <v>149</v>
      </c>
      <c r="C18" s="229" t="s">
        <v>369</v>
      </c>
      <c r="D18" s="223" t="s">
        <v>384</v>
      </c>
      <c r="E18" s="214" t="s">
        <v>462</v>
      </c>
      <c r="F18" s="214">
        <v>1</v>
      </c>
      <c r="G18" s="230" t="s">
        <v>370</v>
      </c>
      <c r="H18" s="231">
        <v>1</v>
      </c>
      <c r="I18" s="231" t="s">
        <v>371</v>
      </c>
      <c r="J18" s="232" t="s">
        <v>422</v>
      </c>
      <c r="K18" s="233"/>
      <c r="L18" s="233"/>
      <c r="M18" s="234">
        <f>Z18</f>
        <v>1660005</v>
      </c>
      <c r="N18" s="235" t="s">
        <v>377</v>
      </c>
      <c r="O18" s="236">
        <v>5</v>
      </c>
      <c r="P18" s="236">
        <v>1</v>
      </c>
      <c r="Q18" s="237">
        <v>265000</v>
      </c>
      <c r="R18" s="236">
        <v>1</v>
      </c>
      <c r="S18" s="237">
        <v>285000</v>
      </c>
      <c r="T18" s="236">
        <v>1</v>
      </c>
      <c r="U18" s="237">
        <v>325000</v>
      </c>
      <c r="V18" s="236">
        <v>1</v>
      </c>
      <c r="W18" s="237">
        <v>389000</v>
      </c>
      <c r="X18" s="236">
        <v>1</v>
      </c>
      <c r="Y18" s="237">
        <v>396005</v>
      </c>
      <c r="Z18" s="238">
        <f>SUM(W18+U18+S18+Q18+Y18)</f>
        <v>1660005</v>
      </c>
    </row>
    <row r="19" spans="1:26" s="106" customFormat="1" ht="176.25" customHeight="1" x14ac:dyDescent="0.25">
      <c r="A19" s="239" t="s">
        <v>372</v>
      </c>
      <c r="B19" s="240" t="s">
        <v>374</v>
      </c>
      <c r="C19" s="241" t="s">
        <v>373</v>
      </c>
      <c r="D19" s="164" t="s">
        <v>384</v>
      </c>
      <c r="E19" s="214" t="s">
        <v>463</v>
      </c>
      <c r="F19" s="150">
        <v>2</v>
      </c>
      <c r="G19" s="230" t="s">
        <v>375</v>
      </c>
      <c r="H19" s="145">
        <v>2</v>
      </c>
      <c r="I19" s="230" t="s">
        <v>376</v>
      </c>
      <c r="J19" s="242" t="s">
        <v>423</v>
      </c>
      <c r="K19" s="243"/>
      <c r="L19" s="243"/>
      <c r="M19" s="244">
        <f>Z19</f>
        <v>8441683</v>
      </c>
      <c r="N19" s="245" t="s">
        <v>378</v>
      </c>
      <c r="O19" s="246">
        <v>5</v>
      </c>
      <c r="P19" s="247">
        <v>1</v>
      </c>
      <c r="Q19" s="248">
        <v>1641267</v>
      </c>
      <c r="R19" s="247">
        <v>1</v>
      </c>
      <c r="S19" s="248">
        <v>1562147</v>
      </c>
      <c r="T19" s="247">
        <v>1</v>
      </c>
      <c r="U19" s="248">
        <v>1623578</v>
      </c>
      <c r="V19" s="247">
        <v>1</v>
      </c>
      <c r="W19" s="248">
        <v>1752146</v>
      </c>
      <c r="X19" s="247">
        <v>1</v>
      </c>
      <c r="Y19" s="248">
        <v>1862545</v>
      </c>
      <c r="Z19" s="249">
        <f t="shared" ref="Z19:Z21" si="0">SUM(W19+U19+S19+Q19+Y19)</f>
        <v>8441683</v>
      </c>
    </row>
    <row r="20" spans="1:26" s="106" customFormat="1" ht="279" customHeight="1" x14ac:dyDescent="0.25">
      <c r="A20" s="239" t="s">
        <v>380</v>
      </c>
      <c r="B20" s="250" t="s">
        <v>386</v>
      </c>
      <c r="C20" s="241" t="s">
        <v>381</v>
      </c>
      <c r="D20" s="164" t="s">
        <v>384</v>
      </c>
      <c r="E20" s="214" t="s">
        <v>464</v>
      </c>
      <c r="F20" s="150">
        <v>3</v>
      </c>
      <c r="G20" s="230" t="s">
        <v>382</v>
      </c>
      <c r="H20" s="145">
        <v>3</v>
      </c>
      <c r="I20" s="230" t="s">
        <v>383</v>
      </c>
      <c r="J20" s="251" t="s">
        <v>424</v>
      </c>
      <c r="K20" s="243"/>
      <c r="L20" s="243"/>
      <c r="M20" s="244">
        <f>Z20</f>
        <v>1349213</v>
      </c>
      <c r="N20" s="252" t="s">
        <v>379</v>
      </c>
      <c r="O20" s="246">
        <v>5</v>
      </c>
      <c r="P20" s="247">
        <v>1</v>
      </c>
      <c r="Q20" s="248">
        <v>265200</v>
      </c>
      <c r="R20" s="247">
        <v>1</v>
      </c>
      <c r="S20" s="248">
        <v>272500</v>
      </c>
      <c r="T20" s="247">
        <v>1</v>
      </c>
      <c r="U20" s="248">
        <v>265001</v>
      </c>
      <c r="V20" s="247">
        <v>1</v>
      </c>
      <c r="W20" s="248">
        <v>277561</v>
      </c>
      <c r="X20" s="247">
        <v>1</v>
      </c>
      <c r="Y20" s="248">
        <v>268951</v>
      </c>
      <c r="Z20" s="249">
        <f t="shared" si="0"/>
        <v>1349213</v>
      </c>
    </row>
    <row r="21" spans="1:26" s="106" customFormat="1" ht="138.75" customHeight="1" x14ac:dyDescent="0.25">
      <c r="A21" s="239" t="s">
        <v>385</v>
      </c>
      <c r="B21" s="147" t="s">
        <v>149</v>
      </c>
      <c r="C21" s="241" t="s">
        <v>387</v>
      </c>
      <c r="D21" s="224" t="s">
        <v>384</v>
      </c>
      <c r="E21" s="214" t="s">
        <v>384</v>
      </c>
      <c r="F21" s="150">
        <v>4</v>
      </c>
      <c r="G21" s="230" t="s">
        <v>388</v>
      </c>
      <c r="H21" s="246">
        <v>4</v>
      </c>
      <c r="I21" s="230" t="s">
        <v>389</v>
      </c>
      <c r="J21" s="253" t="s">
        <v>390</v>
      </c>
      <c r="K21" s="243"/>
      <c r="L21" s="243"/>
      <c r="M21" s="244">
        <f>Z21</f>
        <v>2578440</v>
      </c>
      <c r="N21" s="146" t="s">
        <v>391</v>
      </c>
      <c r="O21" s="246">
        <v>5</v>
      </c>
      <c r="P21" s="247">
        <v>1</v>
      </c>
      <c r="Q21" s="248">
        <v>512505</v>
      </c>
      <c r="R21" s="247">
        <v>1</v>
      </c>
      <c r="S21" s="248">
        <v>425687</v>
      </c>
      <c r="T21" s="247">
        <v>1</v>
      </c>
      <c r="U21" s="248">
        <v>563124</v>
      </c>
      <c r="V21" s="247">
        <v>1</v>
      </c>
      <c r="W21" s="248">
        <v>498562</v>
      </c>
      <c r="X21" s="247">
        <v>1</v>
      </c>
      <c r="Y21" s="248">
        <v>578562</v>
      </c>
      <c r="Z21" s="249">
        <f t="shared" si="0"/>
        <v>2578440</v>
      </c>
    </row>
    <row r="22" spans="1:26" s="106" customFormat="1" ht="121.5" customHeight="1" x14ac:dyDescent="0.25">
      <c r="A22" s="239" t="s">
        <v>392</v>
      </c>
      <c r="B22" s="254" t="s">
        <v>170</v>
      </c>
      <c r="C22" s="241" t="s">
        <v>154</v>
      </c>
      <c r="D22" s="224" t="s">
        <v>384</v>
      </c>
      <c r="E22" s="214" t="s">
        <v>384</v>
      </c>
      <c r="F22" s="150">
        <v>5</v>
      </c>
      <c r="G22" s="145" t="s">
        <v>393</v>
      </c>
      <c r="H22" s="246">
        <v>5</v>
      </c>
      <c r="I22" s="230" t="s">
        <v>393</v>
      </c>
      <c r="J22" s="253" t="s">
        <v>394</v>
      </c>
      <c r="K22" s="243"/>
      <c r="L22" s="243"/>
      <c r="M22" s="244">
        <f>Z22</f>
        <v>2760473</v>
      </c>
      <c r="N22" s="146" t="s">
        <v>395</v>
      </c>
      <c r="O22" s="246">
        <v>5</v>
      </c>
      <c r="P22" s="247">
        <v>1</v>
      </c>
      <c r="Q22" s="248">
        <v>525647</v>
      </c>
      <c r="R22" s="247">
        <v>1</v>
      </c>
      <c r="S22" s="248">
        <v>569847</v>
      </c>
      <c r="T22" s="247">
        <v>1</v>
      </c>
      <c r="U22" s="248">
        <v>632015</v>
      </c>
      <c r="V22" s="247">
        <v>1</v>
      </c>
      <c r="W22" s="248">
        <v>534402</v>
      </c>
      <c r="X22" s="247">
        <v>1</v>
      </c>
      <c r="Y22" s="248">
        <v>498562</v>
      </c>
      <c r="Z22" s="249">
        <f t="shared" ref="Z22:Z31" si="1">SUM(W22+U22+S22+Q22+Y22)</f>
        <v>2760473</v>
      </c>
    </row>
    <row r="23" spans="1:26" s="106" customFormat="1" ht="90" x14ac:dyDescent="0.2">
      <c r="A23" s="239" t="s">
        <v>396</v>
      </c>
      <c r="B23" s="255" t="s">
        <v>397</v>
      </c>
      <c r="C23" s="241" t="s">
        <v>398</v>
      </c>
      <c r="D23" s="224" t="s">
        <v>384</v>
      </c>
      <c r="E23" s="214" t="s">
        <v>384</v>
      </c>
      <c r="F23" s="150">
        <v>6</v>
      </c>
      <c r="G23" s="145" t="s">
        <v>399</v>
      </c>
      <c r="H23" s="246">
        <v>6</v>
      </c>
      <c r="I23" s="230" t="s">
        <v>399</v>
      </c>
      <c r="J23" s="253" t="s">
        <v>425</v>
      </c>
      <c r="K23" s="243"/>
      <c r="L23" s="243"/>
      <c r="M23" s="244">
        <f t="shared" ref="M23:M31" si="2">Z23</f>
        <v>2578440</v>
      </c>
      <c r="N23" s="145" t="s">
        <v>432</v>
      </c>
      <c r="O23" s="246">
        <v>5</v>
      </c>
      <c r="P23" s="247">
        <v>1</v>
      </c>
      <c r="Q23" s="248">
        <v>512505</v>
      </c>
      <c r="R23" s="247">
        <v>1</v>
      </c>
      <c r="S23" s="248">
        <v>425687</v>
      </c>
      <c r="T23" s="247">
        <v>1</v>
      </c>
      <c r="U23" s="248">
        <v>563124</v>
      </c>
      <c r="V23" s="247">
        <v>1</v>
      </c>
      <c r="W23" s="248">
        <v>498562</v>
      </c>
      <c r="X23" s="247">
        <v>1</v>
      </c>
      <c r="Y23" s="248">
        <v>578562</v>
      </c>
      <c r="Z23" s="249">
        <f t="shared" si="1"/>
        <v>2578440</v>
      </c>
    </row>
    <row r="24" spans="1:26" s="106" customFormat="1" ht="77.25" customHeight="1" x14ac:dyDescent="0.25">
      <c r="A24" s="312" t="s">
        <v>400</v>
      </c>
      <c r="B24" s="377" t="s">
        <v>397</v>
      </c>
      <c r="C24" s="378" t="s">
        <v>398</v>
      </c>
      <c r="D24" s="318" t="s">
        <v>384</v>
      </c>
      <c r="E24" s="315" t="s">
        <v>384</v>
      </c>
      <c r="F24" s="315">
        <v>7</v>
      </c>
      <c r="G24" s="315" t="s">
        <v>412</v>
      </c>
      <c r="H24" s="324">
        <v>7</v>
      </c>
      <c r="I24" s="321" t="s">
        <v>401</v>
      </c>
      <c r="J24" s="253" t="s">
        <v>407</v>
      </c>
      <c r="K24" s="243"/>
      <c r="L24" s="243"/>
      <c r="M24" s="244">
        <f t="shared" si="2"/>
        <v>1535389</v>
      </c>
      <c r="N24" s="256" t="s">
        <v>402</v>
      </c>
      <c r="O24" s="246">
        <v>5</v>
      </c>
      <c r="P24" s="247">
        <v>1</v>
      </c>
      <c r="Q24" s="248">
        <v>321456</v>
      </c>
      <c r="R24" s="247">
        <v>1</v>
      </c>
      <c r="S24" s="248">
        <v>298654</v>
      </c>
      <c r="T24" s="247">
        <v>1</v>
      </c>
      <c r="U24" s="248">
        <v>321458</v>
      </c>
      <c r="V24" s="247">
        <v>1</v>
      </c>
      <c r="W24" s="248">
        <v>298456</v>
      </c>
      <c r="X24" s="247">
        <v>1</v>
      </c>
      <c r="Y24" s="248">
        <v>295365</v>
      </c>
      <c r="Z24" s="249">
        <f t="shared" si="1"/>
        <v>1535389</v>
      </c>
    </row>
    <row r="25" spans="1:26" s="106" customFormat="1" ht="77.25" customHeight="1" x14ac:dyDescent="0.25">
      <c r="A25" s="314"/>
      <c r="B25" s="377"/>
      <c r="C25" s="379"/>
      <c r="D25" s="320"/>
      <c r="E25" s="317"/>
      <c r="F25" s="317"/>
      <c r="G25" s="317"/>
      <c r="H25" s="325"/>
      <c r="I25" s="323"/>
      <c r="J25" s="253" t="s">
        <v>426</v>
      </c>
      <c r="K25" s="243"/>
      <c r="L25" s="243"/>
      <c r="M25" s="244">
        <f t="shared" si="2"/>
        <v>12247898</v>
      </c>
      <c r="N25" s="256" t="s">
        <v>433</v>
      </c>
      <c r="O25" s="246">
        <v>5</v>
      </c>
      <c r="P25" s="247">
        <v>1</v>
      </c>
      <c r="Q25" s="248">
        <v>2462531</v>
      </c>
      <c r="R25" s="247">
        <v>1</v>
      </c>
      <c r="S25" s="248">
        <v>2365488</v>
      </c>
      <c r="T25" s="247">
        <v>1</v>
      </c>
      <c r="U25" s="248">
        <v>2597405</v>
      </c>
      <c r="V25" s="247">
        <v>1</v>
      </c>
      <c r="W25" s="248">
        <v>2456987</v>
      </c>
      <c r="X25" s="247">
        <v>1</v>
      </c>
      <c r="Y25" s="248">
        <v>2365487</v>
      </c>
      <c r="Z25" s="249">
        <f t="shared" si="1"/>
        <v>12247898</v>
      </c>
    </row>
    <row r="26" spans="1:26" s="106" customFormat="1" ht="38.25" x14ac:dyDescent="0.25">
      <c r="A26" s="312" t="s">
        <v>405</v>
      </c>
      <c r="B26" s="326" t="s">
        <v>403</v>
      </c>
      <c r="C26" s="315" t="s">
        <v>404</v>
      </c>
      <c r="D26" s="318" t="s">
        <v>384</v>
      </c>
      <c r="E26" s="315" t="s">
        <v>384</v>
      </c>
      <c r="F26" s="315">
        <v>8</v>
      </c>
      <c r="G26" s="321" t="s">
        <v>406</v>
      </c>
      <c r="H26" s="324">
        <v>8</v>
      </c>
      <c r="I26" s="315" t="s">
        <v>406</v>
      </c>
      <c r="J26" s="253" t="s">
        <v>427</v>
      </c>
      <c r="K26" s="243"/>
      <c r="L26" s="243"/>
      <c r="M26" s="244">
        <f t="shared" si="2"/>
        <v>31137948</v>
      </c>
      <c r="N26" s="257" t="s">
        <v>434</v>
      </c>
      <c r="O26" s="246">
        <v>5</v>
      </c>
      <c r="P26" s="247">
        <v>1</v>
      </c>
      <c r="Q26" s="248">
        <v>6562099</v>
      </c>
      <c r="R26" s="247">
        <v>1</v>
      </c>
      <c r="S26" s="248">
        <v>5562099</v>
      </c>
      <c r="T26" s="247">
        <v>1</v>
      </c>
      <c r="U26" s="248">
        <v>6662098</v>
      </c>
      <c r="V26" s="247">
        <v>1</v>
      </c>
      <c r="W26" s="248">
        <v>5562088</v>
      </c>
      <c r="X26" s="247">
        <v>1</v>
      </c>
      <c r="Y26" s="248">
        <v>6789564</v>
      </c>
      <c r="Z26" s="249">
        <f t="shared" si="1"/>
        <v>31137948</v>
      </c>
    </row>
    <row r="27" spans="1:26" s="106" customFormat="1" ht="51" x14ac:dyDescent="0.25">
      <c r="A27" s="314"/>
      <c r="B27" s="327"/>
      <c r="C27" s="317"/>
      <c r="D27" s="320"/>
      <c r="E27" s="317"/>
      <c r="F27" s="317"/>
      <c r="G27" s="323"/>
      <c r="H27" s="325"/>
      <c r="I27" s="317"/>
      <c r="J27" s="253" t="s">
        <v>428</v>
      </c>
      <c r="K27" s="243"/>
      <c r="L27" s="243"/>
      <c r="M27" s="244">
        <f t="shared" si="2"/>
        <v>9141431</v>
      </c>
      <c r="N27" s="257" t="s">
        <v>435</v>
      </c>
      <c r="O27" s="246">
        <v>5</v>
      </c>
      <c r="P27" s="247">
        <v>1</v>
      </c>
      <c r="Q27" s="248">
        <v>1806596</v>
      </c>
      <c r="R27" s="247">
        <v>1</v>
      </c>
      <c r="S27" s="248">
        <v>1906595</v>
      </c>
      <c r="T27" s="247">
        <v>1</v>
      </c>
      <c r="U27" s="248">
        <v>1706594</v>
      </c>
      <c r="V27" s="247">
        <v>1</v>
      </c>
      <c r="W27" s="248">
        <v>1856325</v>
      </c>
      <c r="X27" s="247">
        <v>1</v>
      </c>
      <c r="Y27" s="248">
        <v>1865321</v>
      </c>
      <c r="Z27" s="249">
        <f t="shared" si="1"/>
        <v>9141431</v>
      </c>
    </row>
    <row r="28" spans="1:26" s="106" customFormat="1" ht="38.25" x14ac:dyDescent="0.25">
      <c r="A28" s="312" t="s">
        <v>409</v>
      </c>
      <c r="B28" s="315" t="s">
        <v>410</v>
      </c>
      <c r="C28" s="315" t="s">
        <v>411</v>
      </c>
      <c r="D28" s="318" t="s">
        <v>384</v>
      </c>
      <c r="E28" s="315" t="s">
        <v>384</v>
      </c>
      <c r="F28" s="315">
        <v>9</v>
      </c>
      <c r="G28" s="321" t="s">
        <v>413</v>
      </c>
      <c r="H28" s="321">
        <v>9</v>
      </c>
      <c r="I28" s="315" t="s">
        <v>413</v>
      </c>
      <c r="J28" s="253" t="s">
        <v>419</v>
      </c>
      <c r="K28" s="243"/>
      <c r="L28" s="243"/>
      <c r="M28" s="244">
        <f t="shared" si="2"/>
        <v>2809944.15</v>
      </c>
      <c r="N28" s="257" t="s">
        <v>436</v>
      </c>
      <c r="O28" s="246">
        <v>5</v>
      </c>
      <c r="P28" s="247">
        <v>1</v>
      </c>
      <c r="Q28" s="248">
        <v>656498</v>
      </c>
      <c r="R28" s="247">
        <v>1</v>
      </c>
      <c r="S28" s="248">
        <v>569875</v>
      </c>
      <c r="T28" s="247">
        <v>1</v>
      </c>
      <c r="U28" s="248">
        <v>456987</v>
      </c>
      <c r="V28" s="247">
        <v>1</v>
      </c>
      <c r="W28" s="248">
        <v>456987</v>
      </c>
      <c r="X28" s="247">
        <v>1</v>
      </c>
      <c r="Y28" s="248">
        <v>669597.15</v>
      </c>
      <c r="Z28" s="249">
        <f t="shared" si="1"/>
        <v>2809944.15</v>
      </c>
    </row>
    <row r="29" spans="1:26" s="106" customFormat="1" ht="89.25" x14ac:dyDescent="0.25">
      <c r="A29" s="313"/>
      <c r="B29" s="316"/>
      <c r="C29" s="316"/>
      <c r="D29" s="319"/>
      <c r="E29" s="316"/>
      <c r="F29" s="316"/>
      <c r="G29" s="322"/>
      <c r="H29" s="322"/>
      <c r="I29" s="316"/>
      <c r="J29" s="253" t="s">
        <v>420</v>
      </c>
      <c r="K29" s="243"/>
      <c r="L29" s="243"/>
      <c r="M29" s="244">
        <f t="shared" si="2"/>
        <v>963585</v>
      </c>
      <c r="N29" s="257" t="s">
        <v>437</v>
      </c>
      <c r="O29" s="246">
        <v>5</v>
      </c>
      <c r="P29" s="247">
        <v>1</v>
      </c>
      <c r="Q29" s="248">
        <v>202000</v>
      </c>
      <c r="R29" s="247">
        <v>1</v>
      </c>
      <c r="S29" s="248">
        <v>190000</v>
      </c>
      <c r="T29" s="247">
        <v>1</v>
      </c>
      <c r="U29" s="248">
        <v>195632</v>
      </c>
      <c r="V29" s="247">
        <v>1</v>
      </c>
      <c r="W29" s="248">
        <v>185632</v>
      </c>
      <c r="X29" s="247">
        <v>1</v>
      </c>
      <c r="Y29" s="248">
        <v>190321</v>
      </c>
      <c r="Z29" s="249">
        <f t="shared" si="1"/>
        <v>963585</v>
      </c>
    </row>
    <row r="30" spans="1:26" s="106" customFormat="1" ht="51" x14ac:dyDescent="0.25">
      <c r="A30" s="314"/>
      <c r="B30" s="317"/>
      <c r="C30" s="317"/>
      <c r="D30" s="320"/>
      <c r="E30" s="317"/>
      <c r="F30" s="317"/>
      <c r="G30" s="323"/>
      <c r="H30" s="323"/>
      <c r="I30" s="317"/>
      <c r="J30" s="253" t="s">
        <v>421</v>
      </c>
      <c r="K30" s="243"/>
      <c r="L30" s="243"/>
      <c r="M30" s="244">
        <f t="shared" si="2"/>
        <v>5799589</v>
      </c>
      <c r="N30" s="257" t="s">
        <v>438</v>
      </c>
      <c r="O30" s="246">
        <v>5</v>
      </c>
      <c r="P30" s="247">
        <v>1</v>
      </c>
      <c r="Q30" s="248">
        <v>1413378</v>
      </c>
      <c r="R30" s="247">
        <v>1</v>
      </c>
      <c r="S30" s="248">
        <v>1236545</v>
      </c>
      <c r="T30" s="247">
        <v>1</v>
      </c>
      <c r="U30" s="248">
        <v>1125645</v>
      </c>
      <c r="V30" s="247">
        <v>1</v>
      </c>
      <c r="W30" s="248">
        <v>900365</v>
      </c>
      <c r="X30" s="247">
        <v>1</v>
      </c>
      <c r="Y30" s="248">
        <v>1123656</v>
      </c>
      <c r="Z30" s="249">
        <f t="shared" si="1"/>
        <v>5799589</v>
      </c>
    </row>
    <row r="31" spans="1:26" s="106" customFormat="1" ht="409.5" x14ac:dyDescent="0.25">
      <c r="A31" s="239" t="s">
        <v>414</v>
      </c>
      <c r="B31" s="258" t="s">
        <v>403</v>
      </c>
      <c r="C31" s="147" t="s">
        <v>415</v>
      </c>
      <c r="D31" s="224" t="s">
        <v>384</v>
      </c>
      <c r="E31" s="150" t="s">
        <v>465</v>
      </c>
      <c r="F31" s="150">
        <v>10</v>
      </c>
      <c r="G31" s="145" t="s">
        <v>417</v>
      </c>
      <c r="H31" s="145">
        <v>10</v>
      </c>
      <c r="I31" s="150" t="s">
        <v>418</v>
      </c>
      <c r="J31" s="253" t="s">
        <v>429</v>
      </c>
      <c r="K31" s="243"/>
      <c r="L31" s="243"/>
      <c r="M31" s="244">
        <f t="shared" si="2"/>
        <v>2432947</v>
      </c>
      <c r="N31" s="257" t="s">
        <v>439</v>
      </c>
      <c r="O31" s="246">
        <v>5</v>
      </c>
      <c r="P31" s="247">
        <v>1</v>
      </c>
      <c r="Q31" s="248">
        <v>490406</v>
      </c>
      <c r="R31" s="247">
        <v>1</v>
      </c>
      <c r="S31" s="248">
        <v>485624</v>
      </c>
      <c r="T31" s="247">
        <v>1</v>
      </c>
      <c r="U31" s="248">
        <v>495365</v>
      </c>
      <c r="V31" s="247">
        <v>1</v>
      </c>
      <c r="W31" s="248">
        <v>475898</v>
      </c>
      <c r="X31" s="247">
        <v>1</v>
      </c>
      <c r="Y31" s="248">
        <v>485654</v>
      </c>
      <c r="Z31" s="249">
        <f t="shared" si="1"/>
        <v>2432947</v>
      </c>
    </row>
    <row r="32" spans="1:26" s="106" customFormat="1" ht="59.25" customHeight="1" thickBot="1" x14ac:dyDescent="0.3">
      <c r="A32" s="259"/>
      <c r="B32" s="260"/>
      <c r="C32" s="260"/>
      <c r="D32" s="261"/>
      <c r="E32" s="261"/>
      <c r="F32" s="330" t="s">
        <v>347</v>
      </c>
      <c r="G32" s="331"/>
      <c r="H32" s="331"/>
      <c r="I32" s="331"/>
      <c r="J32" s="332"/>
      <c r="K32" s="262"/>
      <c r="L32" s="262"/>
      <c r="M32" s="263">
        <f>SUM(M18:M31)</f>
        <v>85436985.150000006</v>
      </c>
      <c r="N32" s="264" t="s">
        <v>350</v>
      </c>
      <c r="O32" s="265">
        <f>SUM(O18:O31)</f>
        <v>70</v>
      </c>
      <c r="P32" s="266"/>
      <c r="Q32" s="267"/>
      <c r="R32" s="266"/>
      <c r="S32" s="268"/>
      <c r="T32" s="266"/>
      <c r="U32" s="366" t="s">
        <v>348</v>
      </c>
      <c r="V32" s="367"/>
      <c r="W32" s="367"/>
      <c r="X32" s="367"/>
      <c r="Y32" s="368"/>
      <c r="Z32" s="269">
        <f>SUM(Z18:Z31)</f>
        <v>85436985.150000006</v>
      </c>
    </row>
    <row r="34" spans="1:25" ht="18.75" x14ac:dyDescent="0.25">
      <c r="A34" s="329" t="s">
        <v>133</v>
      </c>
      <c r="B34" s="329"/>
      <c r="C34" s="329"/>
      <c r="D34" s="329"/>
      <c r="E34" s="329"/>
      <c r="F34" s="329"/>
      <c r="G34" s="329"/>
      <c r="H34" s="329"/>
      <c r="I34" s="329"/>
      <c r="J34" s="329"/>
      <c r="K34" s="329"/>
    </row>
    <row r="35" spans="1:25" x14ac:dyDescent="0.25">
      <c r="A35" s="10"/>
      <c r="B35" s="12" t="s">
        <v>4</v>
      </c>
      <c r="C35" s="12"/>
      <c r="D35" s="11"/>
      <c r="E35" s="11"/>
      <c r="F35" s="11"/>
      <c r="G35" s="9"/>
      <c r="H35" s="9"/>
      <c r="I35" s="9"/>
      <c r="J35" s="195"/>
    </row>
    <row r="36" spans="1:25" ht="57" customHeight="1" x14ac:dyDescent="0.25">
      <c r="A36" s="20">
        <v>1</v>
      </c>
      <c r="B36" s="328" t="s">
        <v>108</v>
      </c>
      <c r="C36" s="328"/>
      <c r="D36" s="328"/>
      <c r="E36" s="328"/>
      <c r="F36" s="328"/>
      <c r="G36" s="328"/>
      <c r="H36" s="328"/>
      <c r="I36" s="328"/>
      <c r="J36" s="328"/>
    </row>
    <row r="37" spans="1:25" ht="57" customHeight="1" x14ac:dyDescent="0.25">
      <c r="A37" s="20">
        <v>2</v>
      </c>
      <c r="B37" s="328" t="s">
        <v>113</v>
      </c>
      <c r="C37" s="328"/>
      <c r="D37" s="328"/>
      <c r="E37" s="328"/>
      <c r="F37" s="328"/>
      <c r="G37" s="328"/>
      <c r="H37" s="328"/>
      <c r="I37" s="328"/>
      <c r="J37" s="328"/>
    </row>
    <row r="38" spans="1:25" s="15" customFormat="1" ht="76.5" customHeight="1" x14ac:dyDescent="0.25">
      <c r="A38" s="20">
        <v>3</v>
      </c>
      <c r="B38" s="328" t="s">
        <v>138</v>
      </c>
      <c r="C38" s="328"/>
      <c r="D38" s="328"/>
      <c r="E38" s="328"/>
      <c r="F38" s="328"/>
      <c r="G38" s="328"/>
      <c r="H38" s="328"/>
      <c r="I38" s="328"/>
      <c r="J38" s="328"/>
      <c r="K38" s="191"/>
      <c r="L38" s="191"/>
      <c r="M38" s="191"/>
      <c r="O38" s="191"/>
      <c r="P38" s="14"/>
      <c r="Q38" s="14"/>
      <c r="R38"/>
      <c r="S38"/>
      <c r="T38"/>
      <c r="U38"/>
      <c r="V38"/>
      <c r="W38"/>
      <c r="X38"/>
      <c r="Y38"/>
    </row>
    <row r="39" spans="1:25" s="15" customFormat="1" ht="33.75" customHeight="1" x14ac:dyDescent="0.25">
      <c r="A39" s="20">
        <v>4</v>
      </c>
      <c r="B39" s="328" t="s">
        <v>114</v>
      </c>
      <c r="C39" s="328"/>
      <c r="D39" s="328"/>
      <c r="E39" s="328"/>
      <c r="F39" s="328"/>
      <c r="G39" s="328"/>
      <c r="H39" s="328"/>
      <c r="I39" s="328"/>
      <c r="J39" s="328"/>
      <c r="K39" s="191"/>
      <c r="L39" s="191"/>
      <c r="M39" s="191"/>
      <c r="O39" s="191"/>
      <c r="P39" s="14"/>
      <c r="Q39" s="14"/>
      <c r="R39"/>
      <c r="S39"/>
      <c r="T39"/>
      <c r="U39"/>
      <c r="V39"/>
      <c r="W39"/>
      <c r="X39"/>
      <c r="Y39"/>
    </row>
    <row r="40" spans="1:25" s="15" customFormat="1" ht="24.75" customHeight="1" x14ac:dyDescent="0.25">
      <c r="A40" s="20">
        <v>5</v>
      </c>
      <c r="B40" s="328" t="s">
        <v>115</v>
      </c>
      <c r="C40" s="328"/>
      <c r="D40" s="328"/>
      <c r="E40" s="328"/>
      <c r="F40" s="328"/>
      <c r="G40" s="328"/>
      <c r="H40" s="328"/>
      <c r="I40" s="328"/>
      <c r="J40" s="328"/>
      <c r="K40" s="191"/>
      <c r="L40" s="191"/>
      <c r="M40" s="191"/>
      <c r="O40" s="191"/>
      <c r="P40" s="14"/>
      <c r="Q40" s="14"/>
      <c r="R40"/>
      <c r="S40"/>
      <c r="T40"/>
      <c r="U40"/>
      <c r="V40"/>
      <c r="W40"/>
      <c r="X40"/>
      <c r="Y40"/>
    </row>
    <row r="41" spans="1:25" s="15" customFormat="1" ht="25.5" customHeight="1" x14ac:dyDescent="0.25">
      <c r="A41" s="20">
        <v>6</v>
      </c>
      <c r="B41" s="345" t="s">
        <v>139</v>
      </c>
      <c r="C41" s="345"/>
      <c r="D41" s="345"/>
      <c r="E41" s="345"/>
      <c r="F41" s="345"/>
      <c r="G41" s="345"/>
      <c r="H41" s="345"/>
      <c r="I41" s="345"/>
      <c r="J41" s="345"/>
      <c r="K41" s="191"/>
      <c r="L41" s="191"/>
      <c r="M41" s="192" t="s">
        <v>135</v>
      </c>
      <c r="O41" s="191"/>
      <c r="P41" s="14"/>
      <c r="Q41" s="14"/>
      <c r="R41"/>
      <c r="S41"/>
      <c r="T41"/>
      <c r="U41"/>
      <c r="V41"/>
      <c r="W41"/>
      <c r="X41"/>
      <c r="Y41"/>
    </row>
    <row r="43" spans="1:25" s="15" customFormat="1" ht="18.75" x14ac:dyDescent="0.25">
      <c r="A43" s="329" t="s">
        <v>133</v>
      </c>
      <c r="B43" s="329"/>
      <c r="C43" s="329"/>
      <c r="D43" s="329"/>
      <c r="E43" s="329"/>
      <c r="F43" s="329"/>
      <c r="G43" s="329"/>
      <c r="H43" s="329"/>
      <c r="I43" s="329"/>
      <c r="J43" s="329"/>
      <c r="K43" s="329"/>
      <c r="L43" s="191"/>
      <c r="M43" s="191"/>
      <c r="O43" s="191"/>
      <c r="P43" s="14"/>
      <c r="Q43" s="14"/>
      <c r="R43"/>
      <c r="S43"/>
      <c r="T43"/>
      <c r="U43"/>
      <c r="V43"/>
      <c r="W43"/>
      <c r="X43"/>
      <c r="Y43"/>
    </row>
    <row r="44" spans="1:25" s="15" customFormat="1" ht="33" customHeight="1" x14ac:dyDescent="0.25">
      <c r="A44" s="341" t="s">
        <v>118</v>
      </c>
      <c r="B44" s="342"/>
      <c r="C44" s="88">
        <v>15000</v>
      </c>
      <c r="D44" s="87"/>
      <c r="E44" s="16"/>
      <c r="F44" s="199"/>
      <c r="G44" s="17"/>
      <c r="H44" s="17"/>
      <c r="I44" s="17"/>
      <c r="J44" s="196"/>
      <c r="K44" s="191"/>
      <c r="L44" s="191"/>
      <c r="M44" s="191"/>
      <c r="O44" s="191"/>
      <c r="P44" s="14"/>
      <c r="Q44" s="14"/>
      <c r="R44"/>
      <c r="S44"/>
      <c r="T44"/>
      <c r="U44"/>
      <c r="V44"/>
      <c r="W44"/>
      <c r="X44"/>
      <c r="Y44"/>
    </row>
    <row r="45" spans="1:25" s="15" customFormat="1" ht="51" customHeight="1" x14ac:dyDescent="0.25">
      <c r="A45" s="334" t="s">
        <v>109</v>
      </c>
      <c r="B45" s="335"/>
      <c r="C45" s="338" t="s">
        <v>116</v>
      </c>
      <c r="D45" s="338"/>
      <c r="E45" s="128" t="s">
        <v>25</v>
      </c>
      <c r="F45" s="215"/>
      <c r="G45" s="336" t="s">
        <v>27</v>
      </c>
      <c r="H45" s="336"/>
      <c r="I45" s="336"/>
      <c r="J45" s="343" t="s">
        <v>42</v>
      </c>
      <c r="K45" s="191"/>
      <c r="L45" s="191"/>
      <c r="M45" s="191"/>
      <c r="O45" s="191"/>
      <c r="P45" s="14"/>
      <c r="Q45" s="14"/>
      <c r="R45"/>
      <c r="S45"/>
      <c r="T45"/>
      <c r="U45"/>
      <c r="V45"/>
      <c r="W45"/>
      <c r="X45"/>
      <c r="Y45"/>
    </row>
    <row r="46" spans="1:25" s="15" customFormat="1" ht="51" customHeight="1" x14ac:dyDescent="0.25">
      <c r="A46" s="101" t="s">
        <v>111</v>
      </c>
      <c r="B46" s="101" t="s">
        <v>110</v>
      </c>
      <c r="C46" s="100" t="s">
        <v>23</v>
      </c>
      <c r="D46" s="100" t="s">
        <v>24</v>
      </c>
      <c r="E46" s="100" t="s">
        <v>26</v>
      </c>
      <c r="F46" s="215"/>
      <c r="G46" s="100" t="s">
        <v>28</v>
      </c>
      <c r="H46" s="156"/>
      <c r="I46" s="100" t="s">
        <v>29</v>
      </c>
      <c r="J46" s="344"/>
      <c r="K46" s="191"/>
      <c r="L46" s="191"/>
      <c r="M46" s="191"/>
      <c r="O46" s="191"/>
      <c r="P46" s="14"/>
      <c r="Q46" s="14"/>
      <c r="R46"/>
      <c r="S46"/>
      <c r="T46"/>
      <c r="U46"/>
      <c r="V46"/>
      <c r="W46"/>
      <c r="X46"/>
      <c r="Y46"/>
    </row>
    <row r="47" spans="1:25" s="15" customFormat="1" ht="99.6" customHeight="1" x14ac:dyDescent="0.25">
      <c r="A47" s="203" t="s">
        <v>80</v>
      </c>
      <c r="B47" s="203" t="s">
        <v>81</v>
      </c>
      <c r="C47" s="62">
        <v>6587</v>
      </c>
      <c r="D47" s="62">
        <v>569875</v>
      </c>
      <c r="E47" s="62">
        <f>D47*0.49</f>
        <v>279238.75</v>
      </c>
      <c r="F47" s="62"/>
      <c r="G47" s="62">
        <f>D47*0.6</f>
        <v>341925</v>
      </c>
      <c r="H47" s="62"/>
      <c r="I47" s="62">
        <f>D47*0.4</f>
        <v>227950</v>
      </c>
      <c r="J47" s="197" t="s">
        <v>83</v>
      </c>
      <c r="K47" s="191"/>
      <c r="L47" s="191"/>
      <c r="M47" s="191"/>
      <c r="O47" s="191"/>
      <c r="P47" s="14"/>
      <c r="Q47" s="14"/>
      <c r="R47"/>
      <c r="S47"/>
      <c r="T47"/>
      <c r="U47"/>
      <c r="V47"/>
      <c r="W47"/>
      <c r="X47"/>
      <c r="Y47"/>
    </row>
    <row r="51" spans="1:25" s="15" customFormat="1" ht="18.75" x14ac:dyDescent="0.3">
      <c r="A51" s="10"/>
      <c r="B51" s="7" t="s">
        <v>44</v>
      </c>
      <c r="C51" s="7"/>
      <c r="D51" s="10"/>
      <c r="E51" s="10"/>
      <c r="F51" s="20"/>
      <c r="G51" s="10"/>
      <c r="H51" s="10"/>
      <c r="I51" s="10"/>
      <c r="J51" s="198"/>
      <c r="K51" s="191"/>
      <c r="L51" s="191"/>
      <c r="M51" s="191"/>
      <c r="O51" s="191"/>
      <c r="P51" s="14"/>
      <c r="Q51" s="14"/>
      <c r="R51"/>
      <c r="S51"/>
      <c r="T51"/>
      <c r="U51"/>
      <c r="V51"/>
      <c r="W51"/>
      <c r="X51"/>
      <c r="Y51"/>
    </row>
    <row r="52" spans="1:25" s="15" customFormat="1" ht="18.75" x14ac:dyDescent="0.3">
      <c r="A52" s="63" t="s">
        <v>41</v>
      </c>
      <c r="B52" s="19"/>
      <c r="C52" s="19"/>
      <c r="D52" s="19"/>
      <c r="E52" s="19"/>
      <c r="F52" s="52"/>
      <c r="G52" s="19"/>
      <c r="H52" s="19"/>
      <c r="I52" s="19"/>
      <c r="J52" s="198"/>
      <c r="K52" s="191"/>
      <c r="L52" s="191"/>
      <c r="M52" s="191"/>
      <c r="O52" s="191"/>
      <c r="P52" s="14"/>
      <c r="Q52" s="14"/>
      <c r="R52"/>
      <c r="S52"/>
      <c r="T52"/>
      <c r="U52"/>
      <c r="V52"/>
      <c r="W52"/>
      <c r="X52"/>
      <c r="Y52"/>
    </row>
    <row r="53" spans="1:25" x14ac:dyDescent="0.25">
      <c r="A53" s="52">
        <v>1</v>
      </c>
      <c r="B53" s="339" t="s">
        <v>117</v>
      </c>
      <c r="C53" s="339"/>
      <c r="D53" s="339"/>
      <c r="E53" s="339"/>
      <c r="F53" s="339"/>
      <c r="G53" s="339"/>
      <c r="H53" s="339"/>
      <c r="I53" s="339"/>
    </row>
    <row r="54" spans="1:25" x14ac:dyDescent="0.25">
      <c r="A54" s="52">
        <v>2</v>
      </c>
      <c r="B54" s="311" t="s">
        <v>112</v>
      </c>
      <c r="C54" s="311"/>
      <c r="D54" s="311"/>
      <c r="E54" s="311"/>
      <c r="F54" s="311"/>
      <c r="G54" s="311"/>
      <c r="H54" s="311"/>
      <c r="I54" s="311"/>
    </row>
    <row r="55" spans="1:25" x14ac:dyDescent="0.25">
      <c r="A55" s="52">
        <v>3</v>
      </c>
      <c r="B55" s="340" t="s">
        <v>340</v>
      </c>
      <c r="C55" s="340"/>
      <c r="D55" s="340"/>
      <c r="E55" s="340"/>
      <c r="F55" s="340"/>
      <c r="G55" s="340"/>
      <c r="H55" s="340"/>
      <c r="I55" s="340"/>
    </row>
    <row r="56" spans="1:25" x14ac:dyDescent="0.25">
      <c r="A56" s="52">
        <v>4</v>
      </c>
      <c r="B56" s="340" t="s">
        <v>123</v>
      </c>
      <c r="C56" s="340"/>
      <c r="D56" s="340"/>
      <c r="E56" s="340"/>
      <c r="F56" s="340"/>
      <c r="G56" s="340"/>
      <c r="H56" s="340"/>
      <c r="I56" s="340"/>
    </row>
    <row r="57" spans="1:25" x14ac:dyDescent="0.25">
      <c r="A57" s="20">
        <v>5</v>
      </c>
      <c r="B57" s="311" t="s">
        <v>124</v>
      </c>
      <c r="C57" s="311"/>
      <c r="D57" s="311"/>
      <c r="E57" s="311"/>
      <c r="F57" s="311"/>
      <c r="G57" s="311"/>
      <c r="H57" s="311"/>
      <c r="I57" s="311"/>
    </row>
    <row r="58" spans="1:25" x14ac:dyDescent="0.25">
      <c r="A58" s="10"/>
      <c r="B58" s="10"/>
      <c r="C58" s="10"/>
      <c r="D58" s="10"/>
      <c r="E58" s="10"/>
      <c r="F58" s="20"/>
      <c r="G58" s="10"/>
      <c r="H58" s="10"/>
      <c r="I58" s="10"/>
    </row>
    <row r="59" spans="1:25" x14ac:dyDescent="0.25">
      <c r="A59" s="10"/>
      <c r="B59" s="341" t="s">
        <v>118</v>
      </c>
      <c r="C59" s="342"/>
      <c r="D59" s="88">
        <v>15000</v>
      </c>
      <c r="E59" s="87"/>
      <c r="F59" s="200"/>
      <c r="G59" s="17"/>
      <c r="H59" s="17"/>
      <c r="I59" s="10"/>
    </row>
    <row r="60" spans="1:25" ht="32.25" customHeight="1" x14ac:dyDescent="0.25">
      <c r="A60" s="10"/>
      <c r="B60" s="334" t="s">
        <v>109</v>
      </c>
      <c r="C60" s="335"/>
      <c r="D60" s="336" t="s">
        <v>274</v>
      </c>
      <c r="E60" s="336"/>
      <c r="F60" s="215"/>
      <c r="G60" s="128"/>
      <c r="H60" s="157"/>
      <c r="I60" s="337" t="s">
        <v>122</v>
      </c>
    </row>
    <row r="61" spans="1:25" ht="34.5" customHeight="1" x14ac:dyDescent="0.25">
      <c r="A61" s="10"/>
      <c r="B61" s="101" t="s">
        <v>111</v>
      </c>
      <c r="C61" s="101" t="s">
        <v>110</v>
      </c>
      <c r="D61" s="100" t="s">
        <v>119</v>
      </c>
      <c r="E61" s="100" t="s">
        <v>120</v>
      </c>
      <c r="F61" s="215"/>
      <c r="G61" s="100" t="s">
        <v>121</v>
      </c>
      <c r="H61" s="158"/>
      <c r="I61" s="338"/>
    </row>
    <row r="62" spans="1:25" ht="38.25" x14ac:dyDescent="0.25">
      <c r="A62" s="10"/>
      <c r="B62" s="21" t="s">
        <v>84</v>
      </c>
      <c r="C62" s="21" t="s">
        <v>81</v>
      </c>
      <c r="D62" s="23">
        <v>1</v>
      </c>
      <c r="E62" s="24" t="s">
        <v>45</v>
      </c>
      <c r="F62" s="24"/>
      <c r="G62" s="22">
        <v>2</v>
      </c>
      <c r="H62" s="22"/>
      <c r="I62" s="25" t="s">
        <v>46</v>
      </c>
    </row>
  </sheetData>
  <mergeCells count="75">
    <mergeCell ref="F24:F25"/>
    <mergeCell ref="G24:G25"/>
    <mergeCell ref="I24:I25"/>
    <mergeCell ref="H24:H25"/>
    <mergeCell ref="A24:A25"/>
    <mergeCell ref="B24:B25"/>
    <mergeCell ref="C24:C25"/>
    <mergeCell ref="D24:D25"/>
    <mergeCell ref="E24:E25"/>
    <mergeCell ref="U32:Y32"/>
    <mergeCell ref="N14:Z14"/>
    <mergeCell ref="P15:Z15"/>
    <mergeCell ref="Z16:Z17"/>
    <mergeCell ref="X16:Y16"/>
    <mergeCell ref="P16:Q16"/>
    <mergeCell ref="R16:S16"/>
    <mergeCell ref="T16:U16"/>
    <mergeCell ref="V16:W16"/>
    <mergeCell ref="O15:O17"/>
    <mergeCell ref="A13:M14"/>
    <mergeCell ref="N13:Z13"/>
    <mergeCell ref="F15:M16"/>
    <mergeCell ref="N15:N17"/>
    <mergeCell ref="A15:A17"/>
    <mergeCell ref="B15:B17"/>
    <mergeCell ref="C15:C17"/>
    <mergeCell ref="D15:E16"/>
    <mergeCell ref="B8:X8"/>
    <mergeCell ref="A1:X1"/>
    <mergeCell ref="B4:X4"/>
    <mergeCell ref="B5:X5"/>
    <mergeCell ref="B6:X6"/>
    <mergeCell ref="B7:X7"/>
    <mergeCell ref="G45:I45"/>
    <mergeCell ref="J45:J46"/>
    <mergeCell ref="B41:J41"/>
    <mergeCell ref="B37:J37"/>
    <mergeCell ref="B38:J38"/>
    <mergeCell ref="B39:J39"/>
    <mergeCell ref="B40:J40"/>
    <mergeCell ref="C45:D45"/>
    <mergeCell ref="B36:J36"/>
    <mergeCell ref="A34:K34"/>
    <mergeCell ref="F32:J32"/>
    <mergeCell ref="B9:M9"/>
    <mergeCell ref="B60:C60"/>
    <mergeCell ref="D60:E60"/>
    <mergeCell ref="I60:I61"/>
    <mergeCell ref="B53:I53"/>
    <mergeCell ref="B54:I54"/>
    <mergeCell ref="B55:I55"/>
    <mergeCell ref="B56:I56"/>
    <mergeCell ref="B57:I57"/>
    <mergeCell ref="B59:C59"/>
    <mergeCell ref="A43:K43"/>
    <mergeCell ref="A44:B44"/>
    <mergeCell ref="A45:B45"/>
    <mergeCell ref="A26:A27"/>
    <mergeCell ref="B26:B27"/>
    <mergeCell ref="C26:C27"/>
    <mergeCell ref="D26:D27"/>
    <mergeCell ref="E26:E27"/>
    <mergeCell ref="F28:F30"/>
    <mergeCell ref="G28:G30"/>
    <mergeCell ref="H28:H30"/>
    <mergeCell ref="I28:I30"/>
    <mergeCell ref="F26:F27"/>
    <mergeCell ref="G26:G27"/>
    <mergeCell ref="I26:I27"/>
    <mergeCell ref="H26:H27"/>
    <mergeCell ref="A28:A30"/>
    <mergeCell ref="B28:B30"/>
    <mergeCell ref="C28:C30"/>
    <mergeCell ref="D28:D30"/>
    <mergeCell ref="E28:E30"/>
  </mergeCells>
  <phoneticPr fontId="60" type="noConversion"/>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H21"/>
  <sheetViews>
    <sheetView topLeftCell="A19" zoomScale="70" zoomScaleNormal="70" workbookViewId="0">
      <selection activeCell="J19" sqref="J19"/>
    </sheetView>
  </sheetViews>
  <sheetFormatPr baseColWidth="10" defaultColWidth="11.42578125" defaultRowHeight="12.75" x14ac:dyDescent="0.2"/>
  <cols>
    <col min="1" max="1" width="7.5703125" style="71" customWidth="1"/>
    <col min="2" max="2" width="23.140625" style="71" customWidth="1"/>
    <col min="3" max="3" width="17.28515625" style="71" customWidth="1"/>
    <col min="4" max="4" width="30.7109375" style="71" customWidth="1"/>
    <col min="5" max="5" width="41.28515625" style="71" customWidth="1"/>
    <col min="6" max="7" width="9.7109375" style="71" customWidth="1"/>
    <col min="8" max="16384" width="11.42578125" style="71"/>
  </cols>
  <sheetData>
    <row r="2" spans="1:8" ht="18.75" x14ac:dyDescent="0.3">
      <c r="A2" s="383" t="s">
        <v>132</v>
      </c>
      <c r="B2" s="383"/>
      <c r="C2" s="383"/>
      <c r="D2" s="383"/>
      <c r="E2" s="383"/>
      <c r="F2" s="383"/>
      <c r="G2" s="383"/>
    </row>
    <row r="3" spans="1:8" ht="18.75" customHeight="1" x14ac:dyDescent="0.2">
      <c r="A3" s="68" t="s">
        <v>3</v>
      </c>
      <c r="B3" s="69"/>
      <c r="C3" s="69"/>
      <c r="D3" s="69"/>
      <c r="E3" s="70"/>
      <c r="G3" s="72"/>
      <c r="H3" s="72"/>
    </row>
    <row r="4" spans="1:8" ht="18.75" customHeight="1" x14ac:dyDescent="0.2">
      <c r="A4" s="73">
        <v>1</v>
      </c>
      <c r="B4" s="74" t="s">
        <v>85</v>
      </c>
      <c r="C4" s="73"/>
      <c r="D4" s="69"/>
      <c r="E4" s="70"/>
      <c r="G4" s="72"/>
      <c r="H4" s="72"/>
    </row>
    <row r="5" spans="1:8" ht="18.75" customHeight="1" x14ac:dyDescent="0.2">
      <c r="A5" s="73">
        <v>2</v>
      </c>
      <c r="B5" s="74" t="s">
        <v>86</v>
      </c>
      <c r="C5" s="73"/>
      <c r="D5" s="69"/>
      <c r="E5" s="70"/>
      <c r="G5" s="72"/>
      <c r="H5" s="72"/>
    </row>
    <row r="6" spans="1:8" ht="32.25" customHeight="1" x14ac:dyDescent="0.2">
      <c r="A6" s="73">
        <v>3</v>
      </c>
      <c r="B6" s="386" t="s">
        <v>136</v>
      </c>
      <c r="C6" s="386"/>
      <c r="D6" s="386"/>
      <c r="E6" s="386"/>
      <c r="F6" s="386"/>
      <c r="G6" s="386"/>
    </row>
    <row r="7" spans="1:8" s="13" customFormat="1" ht="18.75" customHeight="1" x14ac:dyDescent="0.2">
      <c r="A7" s="82">
        <v>4</v>
      </c>
      <c r="B7" s="386" t="s">
        <v>87</v>
      </c>
      <c r="C7" s="386"/>
      <c r="D7" s="386"/>
      <c r="E7" s="386"/>
      <c r="F7" s="386"/>
      <c r="G7" s="386"/>
    </row>
    <row r="8" spans="1:8" s="13" customFormat="1" ht="18.75" customHeight="1" x14ac:dyDescent="0.2">
      <c r="A8" s="82">
        <v>5</v>
      </c>
      <c r="B8" s="386" t="s">
        <v>104</v>
      </c>
      <c r="C8" s="386"/>
      <c r="D8" s="386"/>
      <c r="E8" s="386"/>
      <c r="F8" s="386"/>
      <c r="G8" s="386"/>
    </row>
    <row r="9" spans="1:8" ht="24.75" customHeight="1" x14ac:dyDescent="0.2">
      <c r="A9" s="73">
        <v>6</v>
      </c>
      <c r="B9" s="386" t="s">
        <v>140</v>
      </c>
      <c r="C9" s="386"/>
      <c r="D9" s="386"/>
      <c r="E9" s="386"/>
      <c r="F9" s="386"/>
      <c r="G9" s="386"/>
    </row>
    <row r="10" spans="1:8" ht="34.5" customHeight="1" x14ac:dyDescent="0.2">
      <c r="A10" s="73">
        <v>7</v>
      </c>
      <c r="B10" s="386" t="s">
        <v>106</v>
      </c>
      <c r="C10" s="386"/>
      <c r="D10" s="386"/>
      <c r="E10" s="386"/>
      <c r="F10" s="386"/>
      <c r="G10" s="386"/>
    </row>
    <row r="11" spans="1:8" ht="71.25" customHeight="1" x14ac:dyDescent="0.2">
      <c r="A11" s="384" t="s">
        <v>141</v>
      </c>
      <c r="B11" s="385"/>
      <c r="C11" s="385"/>
      <c r="D11" s="385"/>
      <c r="E11" s="385"/>
      <c r="F11" s="83"/>
      <c r="G11" s="83"/>
    </row>
    <row r="13" spans="1:8" s="76" customFormat="1" ht="18.75" x14ac:dyDescent="0.25">
      <c r="A13" s="85" t="s">
        <v>366</v>
      </c>
      <c r="B13" s="27"/>
      <c r="C13" s="27"/>
      <c r="D13" s="27"/>
      <c r="E13" s="75"/>
    </row>
    <row r="14" spans="1:8" s="76" customFormat="1" ht="37.5" customHeight="1" x14ac:dyDescent="0.25">
      <c r="A14" s="27"/>
      <c r="B14" s="27"/>
      <c r="C14" s="27"/>
      <c r="D14" s="27"/>
      <c r="E14" s="86"/>
      <c r="F14" s="336" t="s">
        <v>105</v>
      </c>
      <c r="G14" s="336"/>
    </row>
    <row r="15" spans="1:8" ht="31.5" x14ac:dyDescent="0.2">
      <c r="A15" s="77" t="s">
        <v>88</v>
      </c>
      <c r="B15" s="77" t="s">
        <v>89</v>
      </c>
      <c r="C15" s="77" t="s">
        <v>90</v>
      </c>
      <c r="D15" s="77" t="s">
        <v>91</v>
      </c>
      <c r="E15" s="84" t="s">
        <v>92</v>
      </c>
      <c r="F15" s="130" t="s">
        <v>93</v>
      </c>
      <c r="G15" s="130" t="s">
        <v>94</v>
      </c>
    </row>
    <row r="16" spans="1:8" ht="51" x14ac:dyDescent="0.2">
      <c r="A16" s="98">
        <v>1</v>
      </c>
      <c r="B16" s="116" t="s">
        <v>188</v>
      </c>
      <c r="C16" s="116" t="s">
        <v>189</v>
      </c>
      <c r="D16" s="116" t="s">
        <v>190</v>
      </c>
      <c r="E16" s="116" t="s">
        <v>191</v>
      </c>
      <c r="F16" s="78"/>
      <c r="G16" s="217" t="s">
        <v>430</v>
      </c>
    </row>
    <row r="17" spans="1:7" ht="51" x14ac:dyDescent="0.2">
      <c r="A17" s="98">
        <v>2</v>
      </c>
      <c r="B17" s="116" t="s">
        <v>192</v>
      </c>
      <c r="C17" s="116" t="s">
        <v>193</v>
      </c>
      <c r="D17" s="116" t="s">
        <v>194</v>
      </c>
      <c r="E17" s="116" t="s">
        <v>195</v>
      </c>
      <c r="F17" s="78"/>
      <c r="G17" s="217" t="s">
        <v>430</v>
      </c>
    </row>
    <row r="18" spans="1:7" ht="38.25" x14ac:dyDescent="0.2">
      <c r="A18" s="98">
        <v>3</v>
      </c>
      <c r="B18" s="116" t="s">
        <v>196</v>
      </c>
      <c r="C18" s="116" t="s">
        <v>197</v>
      </c>
      <c r="D18" s="116" t="s">
        <v>198</v>
      </c>
      <c r="E18" s="116" t="s">
        <v>431</v>
      </c>
      <c r="F18" s="217" t="s">
        <v>430</v>
      </c>
      <c r="G18" s="217"/>
    </row>
    <row r="19" spans="1:7" ht="51" x14ac:dyDescent="0.2">
      <c r="A19" s="98">
        <v>4</v>
      </c>
      <c r="B19" s="116" t="s">
        <v>199</v>
      </c>
      <c r="C19" s="116" t="s">
        <v>200</v>
      </c>
      <c r="D19" s="116" t="s">
        <v>201</v>
      </c>
      <c r="E19" s="116" t="s">
        <v>202</v>
      </c>
      <c r="F19" s="78"/>
      <c r="G19" s="217" t="s">
        <v>430</v>
      </c>
    </row>
    <row r="20" spans="1:7" ht="51" x14ac:dyDescent="0.2">
      <c r="A20" s="98">
        <v>5</v>
      </c>
      <c r="B20" s="116" t="s">
        <v>203</v>
      </c>
      <c r="C20" s="116" t="s">
        <v>204</v>
      </c>
      <c r="D20" s="116" t="s">
        <v>205</v>
      </c>
      <c r="E20" s="116" t="s">
        <v>195</v>
      </c>
      <c r="F20" s="78"/>
      <c r="G20" s="217" t="s">
        <v>430</v>
      </c>
    </row>
    <row r="21" spans="1:7" ht="82.5" customHeight="1" x14ac:dyDescent="0.2">
      <c r="A21" s="380" t="s">
        <v>107</v>
      </c>
      <c r="B21" s="381"/>
      <c r="C21" s="381"/>
      <c r="D21" s="381"/>
      <c r="E21" s="381"/>
      <c r="F21" s="381"/>
      <c r="G21" s="382"/>
    </row>
  </sheetData>
  <mergeCells count="9">
    <mergeCell ref="A21:G21"/>
    <mergeCell ref="A2:G2"/>
    <mergeCell ref="A11:E11"/>
    <mergeCell ref="F14:G14"/>
    <mergeCell ref="B9:G9"/>
    <mergeCell ref="B10:G10"/>
    <mergeCell ref="B6:G6"/>
    <mergeCell ref="B7:G7"/>
    <mergeCell ref="B8:G8"/>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78"/>
  <sheetViews>
    <sheetView topLeftCell="A19" zoomScale="70" zoomScaleNormal="70" workbookViewId="0">
      <selection activeCell="A38" sqref="A38:F38"/>
    </sheetView>
  </sheetViews>
  <sheetFormatPr baseColWidth="10" defaultColWidth="11.42578125" defaultRowHeight="15" x14ac:dyDescent="0.25"/>
  <cols>
    <col min="1" max="1" width="64" style="30" customWidth="1"/>
    <col min="2" max="2" width="31.28515625" style="30" customWidth="1"/>
    <col min="3" max="3" width="17.5703125" style="30" customWidth="1"/>
    <col min="4" max="4" width="15.42578125" style="50" customWidth="1"/>
    <col min="5" max="6" width="17.28515625" style="30" customWidth="1"/>
    <col min="7" max="7" width="11.42578125" style="30"/>
    <col min="8" max="8" width="24.140625" style="30" customWidth="1"/>
    <col min="9" max="16384" width="11.42578125" style="30"/>
  </cols>
  <sheetData>
    <row r="1" spans="1:24" ht="40.5" customHeight="1" x14ac:dyDescent="0.25">
      <c r="A1" s="390" t="s">
        <v>134</v>
      </c>
      <c r="B1" s="390"/>
      <c r="C1" s="390"/>
      <c r="D1" s="390"/>
      <c r="E1" s="390"/>
      <c r="F1" s="390"/>
    </row>
    <row r="2" spans="1:24" ht="42.75" customHeight="1" x14ac:dyDescent="0.25">
      <c r="A2" s="89" t="s">
        <v>3</v>
      </c>
      <c r="B2" s="89"/>
      <c r="C2" s="89"/>
      <c r="D2" s="89"/>
      <c r="E2" s="89"/>
      <c r="F2" s="89"/>
      <c r="G2" s="3"/>
      <c r="H2" s="3"/>
      <c r="I2" s="3"/>
      <c r="J2" s="3"/>
      <c r="K2" s="3"/>
      <c r="L2" s="3"/>
      <c r="M2" s="3"/>
      <c r="N2" s="3"/>
      <c r="O2" s="3"/>
      <c r="P2" s="3"/>
      <c r="Q2" s="3"/>
      <c r="R2" s="3"/>
      <c r="S2" s="3"/>
      <c r="T2" s="3"/>
      <c r="U2" s="3"/>
      <c r="V2" s="3"/>
      <c r="W2" s="3"/>
      <c r="X2" s="3"/>
    </row>
    <row r="3" spans="1:24" ht="20.25" customHeight="1" x14ac:dyDescent="0.25">
      <c r="A3" s="388" t="s">
        <v>213</v>
      </c>
      <c r="B3" s="388"/>
      <c r="C3" s="388"/>
      <c r="D3" s="388"/>
      <c r="E3" s="388"/>
      <c r="F3" s="388"/>
      <c r="G3" s="3"/>
      <c r="H3" s="3"/>
      <c r="I3" s="3"/>
      <c r="J3" s="3"/>
      <c r="K3" s="3"/>
      <c r="L3" s="3"/>
      <c r="M3" s="3"/>
      <c r="N3" s="3"/>
      <c r="O3" s="3"/>
      <c r="P3" s="3"/>
      <c r="Q3" s="3"/>
      <c r="R3" s="3"/>
      <c r="S3" s="3"/>
      <c r="T3" s="3"/>
      <c r="U3" s="3"/>
      <c r="V3" s="3"/>
      <c r="W3" s="3"/>
      <c r="X3" s="3"/>
    </row>
    <row r="4" spans="1:24" ht="20.25" customHeight="1" x14ac:dyDescent="0.25">
      <c r="A4" s="388" t="s">
        <v>214</v>
      </c>
      <c r="B4" s="388"/>
      <c r="C4" s="388"/>
      <c r="D4" s="388"/>
      <c r="E4" s="388"/>
      <c r="F4" s="388"/>
      <c r="G4" s="3"/>
      <c r="H4" s="3"/>
      <c r="I4" s="3"/>
      <c r="J4" s="3"/>
      <c r="K4" s="3"/>
      <c r="L4" s="3"/>
      <c r="M4" s="3"/>
      <c r="N4" s="3"/>
      <c r="O4" s="3"/>
      <c r="P4" s="3"/>
      <c r="Q4" s="3"/>
      <c r="R4" s="3"/>
      <c r="S4" s="3"/>
      <c r="T4" s="3"/>
      <c r="U4" s="3"/>
      <c r="V4" s="3"/>
      <c r="W4" s="3"/>
      <c r="X4" s="3"/>
    </row>
    <row r="5" spans="1:24" ht="20.25" customHeight="1" x14ac:dyDescent="0.25">
      <c r="A5" s="388" t="s">
        <v>31</v>
      </c>
      <c r="B5" s="388"/>
      <c r="C5" s="388"/>
      <c r="D5" s="388"/>
      <c r="E5" s="388"/>
      <c r="F5" s="388"/>
      <c r="G5" s="3"/>
      <c r="H5" s="3"/>
      <c r="I5" s="3"/>
      <c r="J5" s="3"/>
      <c r="K5" s="3"/>
      <c r="L5" s="3"/>
      <c r="M5" s="3"/>
      <c r="N5" s="3"/>
      <c r="O5" s="3"/>
      <c r="P5" s="3"/>
      <c r="Q5" s="3"/>
      <c r="R5" s="3"/>
      <c r="S5" s="3"/>
      <c r="T5" s="3"/>
      <c r="U5" s="3"/>
      <c r="V5" s="3"/>
      <c r="W5" s="3"/>
      <c r="X5" s="3"/>
    </row>
    <row r="6" spans="1:24" ht="20.25" customHeight="1" x14ac:dyDescent="0.25">
      <c r="A6" s="388" t="s">
        <v>35</v>
      </c>
      <c r="B6" s="388"/>
      <c r="C6" s="388"/>
      <c r="D6" s="388"/>
      <c r="E6" s="388"/>
      <c r="F6" s="388"/>
      <c r="G6" s="3"/>
      <c r="H6" s="3"/>
      <c r="I6" s="3"/>
      <c r="J6" s="3"/>
      <c r="K6" s="3"/>
      <c r="L6" s="3"/>
      <c r="M6" s="3"/>
      <c r="N6" s="3"/>
      <c r="O6" s="3"/>
      <c r="P6" s="3"/>
      <c r="Q6" s="3"/>
      <c r="R6" s="3"/>
      <c r="S6" s="3"/>
      <c r="T6" s="3"/>
      <c r="U6" s="3"/>
      <c r="V6" s="3"/>
      <c r="W6" s="3"/>
      <c r="X6" s="3"/>
    </row>
    <row r="7" spans="1:24" ht="20.25" customHeight="1" x14ac:dyDescent="0.25">
      <c r="A7" s="388" t="s">
        <v>37</v>
      </c>
      <c r="B7" s="388"/>
      <c r="C7" s="388"/>
      <c r="D7" s="388"/>
      <c r="E7" s="388"/>
      <c r="F7" s="388"/>
      <c r="G7" s="3"/>
      <c r="H7" s="3"/>
      <c r="I7" s="3"/>
      <c r="J7" s="3"/>
      <c r="K7" s="3"/>
      <c r="L7" s="3"/>
      <c r="M7" s="3"/>
      <c r="N7" s="3"/>
      <c r="O7" s="3"/>
      <c r="P7" s="3"/>
      <c r="Q7" s="3"/>
      <c r="R7" s="3"/>
      <c r="S7" s="3"/>
      <c r="T7" s="3"/>
      <c r="U7" s="3"/>
      <c r="V7" s="3"/>
      <c r="W7" s="3"/>
      <c r="X7" s="3"/>
    </row>
    <row r="8" spans="1:24" ht="20.25" customHeight="1" x14ac:dyDescent="0.25">
      <c r="A8" s="388" t="s">
        <v>36</v>
      </c>
      <c r="B8" s="388"/>
      <c r="C8" s="388"/>
      <c r="D8" s="388"/>
      <c r="E8" s="388"/>
      <c r="F8" s="388"/>
      <c r="G8" s="3"/>
      <c r="H8" s="3"/>
      <c r="I8" s="3"/>
      <c r="J8" s="3"/>
      <c r="K8" s="3"/>
      <c r="L8" s="3"/>
      <c r="M8" s="3"/>
      <c r="N8" s="3"/>
      <c r="O8" s="3"/>
      <c r="P8" s="3"/>
      <c r="Q8" s="3"/>
      <c r="R8" s="3"/>
      <c r="S8" s="3"/>
      <c r="T8" s="3"/>
      <c r="U8" s="3"/>
      <c r="V8" s="3"/>
      <c r="W8" s="3"/>
      <c r="X8" s="3"/>
    </row>
    <row r="9" spans="1:24" ht="20.25" customHeight="1" x14ac:dyDescent="0.25">
      <c r="A9" s="388" t="s">
        <v>215</v>
      </c>
      <c r="B9" s="388"/>
      <c r="C9" s="388"/>
      <c r="D9" s="388"/>
      <c r="E9" s="388"/>
      <c r="F9" s="388"/>
      <c r="G9" s="3"/>
      <c r="H9" s="3"/>
      <c r="I9" s="3"/>
      <c r="J9" s="3"/>
      <c r="K9" s="3"/>
      <c r="L9" s="3"/>
      <c r="M9" s="3"/>
      <c r="N9" s="3"/>
      <c r="O9" s="3"/>
      <c r="P9" s="3"/>
      <c r="Q9" s="3"/>
      <c r="R9" s="3"/>
      <c r="S9" s="3"/>
      <c r="T9" s="3"/>
      <c r="U9" s="3"/>
      <c r="V9" s="3"/>
      <c r="W9" s="3"/>
      <c r="X9" s="3"/>
    </row>
    <row r="10" spans="1:24" ht="20.25" customHeight="1" x14ac:dyDescent="0.25">
      <c r="A10" s="388" t="s">
        <v>216</v>
      </c>
      <c r="B10" s="388"/>
      <c r="C10" s="388"/>
      <c r="D10" s="388"/>
      <c r="E10" s="388"/>
      <c r="F10" s="388"/>
      <c r="G10" s="3"/>
      <c r="H10" s="3"/>
      <c r="I10" s="3"/>
      <c r="J10" s="3"/>
      <c r="K10" s="3"/>
      <c r="L10" s="3"/>
      <c r="M10" s="3"/>
      <c r="N10" s="3"/>
      <c r="O10" s="3"/>
      <c r="P10" s="3"/>
      <c r="Q10" s="3"/>
      <c r="R10" s="3"/>
      <c r="S10" s="3"/>
      <c r="T10" s="3"/>
      <c r="U10" s="3"/>
      <c r="V10" s="3"/>
      <c r="W10" s="3"/>
      <c r="X10" s="3"/>
    </row>
    <row r="11" spans="1:24" ht="20.25" customHeight="1" x14ac:dyDescent="0.25">
      <c r="A11" s="388" t="s">
        <v>217</v>
      </c>
      <c r="B11" s="388"/>
      <c r="C11" s="388"/>
      <c r="D11" s="388"/>
      <c r="E11" s="388"/>
      <c r="F11" s="388"/>
      <c r="G11" s="3"/>
      <c r="H11" s="3"/>
      <c r="I11" s="3"/>
      <c r="J11" s="3"/>
      <c r="K11" s="3"/>
      <c r="L11" s="3"/>
      <c r="M11" s="3"/>
      <c r="N11" s="3"/>
      <c r="O11" s="3"/>
      <c r="P11" s="3"/>
      <c r="Q11" s="3"/>
      <c r="R11" s="3"/>
      <c r="S11" s="3"/>
      <c r="T11" s="3"/>
      <c r="U11" s="3"/>
      <c r="V11" s="3"/>
      <c r="W11" s="3"/>
      <c r="X11" s="3"/>
    </row>
    <row r="12" spans="1:24" ht="20.25" customHeight="1" x14ac:dyDescent="0.25">
      <c r="A12" s="388" t="s">
        <v>218</v>
      </c>
      <c r="B12" s="388"/>
      <c r="C12" s="388"/>
      <c r="D12" s="388"/>
      <c r="E12" s="388"/>
      <c r="F12" s="388"/>
      <c r="G12" s="3"/>
      <c r="H12" s="3"/>
      <c r="I12" s="3"/>
      <c r="J12" s="3"/>
      <c r="K12" s="3"/>
      <c r="L12" s="3"/>
      <c r="M12" s="3"/>
      <c r="N12" s="3"/>
      <c r="O12" s="3"/>
      <c r="P12" s="3"/>
      <c r="Q12" s="3"/>
      <c r="R12" s="3"/>
      <c r="S12" s="3"/>
      <c r="T12" s="3"/>
      <c r="U12" s="3"/>
      <c r="V12" s="3"/>
      <c r="W12" s="3"/>
      <c r="X12" s="3"/>
    </row>
    <row r="13" spans="1:24" ht="36" customHeight="1" x14ac:dyDescent="0.25">
      <c r="A13" s="387" t="s">
        <v>50</v>
      </c>
      <c r="B13" s="387"/>
      <c r="C13" s="387"/>
      <c r="D13" s="387"/>
      <c r="E13" s="387"/>
      <c r="F13" s="387"/>
      <c r="G13" s="3"/>
      <c r="H13" s="3"/>
      <c r="I13" s="3"/>
      <c r="J13" s="3"/>
      <c r="K13" s="3"/>
      <c r="L13" s="3"/>
      <c r="M13" s="3"/>
      <c r="N13" s="3"/>
      <c r="O13" s="3"/>
      <c r="P13" s="3"/>
      <c r="Q13" s="3"/>
      <c r="R13" s="3"/>
      <c r="S13" s="3"/>
      <c r="T13" s="3"/>
      <c r="U13" s="3"/>
      <c r="V13" s="3"/>
      <c r="W13" s="3"/>
      <c r="X13" s="3"/>
    </row>
    <row r="14" spans="1:24" ht="18.75" customHeight="1" x14ac:dyDescent="0.25">
      <c r="A14" s="389" t="s">
        <v>219</v>
      </c>
      <c r="B14" s="389"/>
      <c r="C14" s="389"/>
      <c r="D14" s="389"/>
      <c r="E14" s="389"/>
      <c r="F14" s="389"/>
      <c r="G14" s="3"/>
      <c r="H14" s="3"/>
      <c r="I14" s="3"/>
      <c r="J14" s="3"/>
      <c r="K14" s="3"/>
      <c r="L14" s="3"/>
      <c r="M14" s="3"/>
      <c r="N14" s="3"/>
      <c r="O14" s="3"/>
      <c r="P14" s="3"/>
      <c r="Q14" s="3"/>
      <c r="R14" s="3"/>
      <c r="S14" s="3"/>
      <c r="T14" s="3"/>
      <c r="U14" s="3"/>
      <c r="V14" s="3"/>
      <c r="W14" s="3"/>
      <c r="X14" s="3"/>
    </row>
    <row r="15" spans="1:24" ht="18.75" customHeight="1" x14ac:dyDescent="0.25">
      <c r="A15" s="117" t="s">
        <v>43</v>
      </c>
      <c r="B15" s="117"/>
      <c r="C15" s="117"/>
      <c r="D15" s="117"/>
      <c r="E15" s="117"/>
      <c r="F15" s="117"/>
      <c r="G15" s="28"/>
      <c r="H15" s="4"/>
      <c r="I15" s="4"/>
      <c r="J15" s="4"/>
      <c r="K15" s="4"/>
      <c r="L15" s="4"/>
      <c r="M15" s="3"/>
      <c r="N15" s="3"/>
      <c r="O15" s="3"/>
      <c r="P15" s="3"/>
      <c r="Q15" s="3"/>
      <c r="R15" s="3"/>
      <c r="S15" s="3"/>
      <c r="T15" s="3"/>
      <c r="U15" s="3"/>
      <c r="V15" s="3"/>
      <c r="W15" s="3"/>
      <c r="X15" s="3"/>
    </row>
    <row r="16" spans="1:24" ht="70.5" customHeight="1" x14ac:dyDescent="0.25">
      <c r="A16" s="6" t="s">
        <v>210</v>
      </c>
      <c r="B16" s="6" t="s">
        <v>209</v>
      </c>
      <c r="C16" s="6" t="s">
        <v>30</v>
      </c>
      <c r="D16" s="31" t="s">
        <v>32</v>
      </c>
      <c r="E16" s="6" t="s">
        <v>33</v>
      </c>
      <c r="F16" s="31" t="s">
        <v>34</v>
      </c>
      <c r="G16" s="3"/>
      <c r="I16" s="3"/>
      <c r="J16" s="3"/>
      <c r="K16" s="3"/>
      <c r="L16" s="3"/>
      <c r="M16" s="3"/>
      <c r="N16" s="3"/>
      <c r="O16" s="3"/>
      <c r="P16" s="3"/>
      <c r="Q16" s="3"/>
      <c r="R16" s="3"/>
      <c r="S16" s="3"/>
      <c r="T16" s="3"/>
      <c r="U16" s="3"/>
      <c r="V16" s="3"/>
      <c r="W16" s="3"/>
      <c r="X16" s="3"/>
    </row>
    <row r="17" spans="1:24" ht="18" customHeight="1" x14ac:dyDescent="0.25">
      <c r="A17" s="118" t="s">
        <v>7</v>
      </c>
      <c r="B17" s="34">
        <f>12777755.1+1419750.2</f>
        <v>14197505.299999999</v>
      </c>
      <c r="C17" s="32">
        <f>+B17*D17</f>
        <v>12777754.77</v>
      </c>
      <c r="D17" s="33">
        <v>0.9</v>
      </c>
      <c r="E17" s="34">
        <f>+B17*F17</f>
        <v>1419750.53</v>
      </c>
      <c r="F17" s="33">
        <v>0.1</v>
      </c>
      <c r="G17" s="3"/>
      <c r="H17" s="3"/>
      <c r="I17" s="3"/>
      <c r="J17" s="3"/>
      <c r="K17" s="3"/>
      <c r="L17" s="3"/>
      <c r="M17" s="3"/>
      <c r="N17" s="3"/>
      <c r="O17" s="3"/>
      <c r="P17" s="3"/>
      <c r="Q17" s="3"/>
      <c r="R17" s="3"/>
      <c r="S17" s="3"/>
      <c r="T17" s="3"/>
      <c r="U17" s="3"/>
      <c r="V17" s="3"/>
      <c r="W17" s="3"/>
      <c r="X17" s="3"/>
    </row>
    <row r="18" spans="1:24" ht="18" customHeight="1" x14ac:dyDescent="0.25">
      <c r="A18" s="118" t="s">
        <v>8</v>
      </c>
      <c r="B18" s="34">
        <f>13235555.3+4411851.4</f>
        <v>17647406.700000003</v>
      </c>
      <c r="C18" s="32">
        <f t="shared" ref="C18:C26" si="0">+B18*D18</f>
        <v>13235555.025000002</v>
      </c>
      <c r="D18" s="33">
        <v>0.75</v>
      </c>
      <c r="E18" s="34">
        <f t="shared" ref="E18:E25" si="1">+B18*F18</f>
        <v>4411851.6750000007</v>
      </c>
      <c r="F18" s="33">
        <v>0.25</v>
      </c>
      <c r="G18" s="3"/>
      <c r="H18" s="3"/>
      <c r="I18" s="3"/>
      <c r="J18" s="3"/>
      <c r="K18" s="3"/>
      <c r="L18" s="3"/>
      <c r="M18" s="3"/>
      <c r="N18" s="3"/>
      <c r="O18" s="3"/>
      <c r="P18" s="3"/>
      <c r="Q18" s="3"/>
      <c r="R18" s="3"/>
      <c r="S18" s="3"/>
      <c r="T18" s="3"/>
      <c r="U18" s="3"/>
      <c r="V18" s="3"/>
      <c r="W18" s="3"/>
      <c r="X18" s="3"/>
    </row>
    <row r="19" spans="1:24" ht="18" customHeight="1" x14ac:dyDescent="0.25">
      <c r="A19" s="118" t="s">
        <v>9</v>
      </c>
      <c r="B19" s="34">
        <v>35000</v>
      </c>
      <c r="C19" s="32">
        <f t="shared" si="0"/>
        <v>0</v>
      </c>
      <c r="D19" s="33"/>
      <c r="E19" s="34">
        <f t="shared" si="1"/>
        <v>35000</v>
      </c>
      <c r="F19" s="33">
        <v>1</v>
      </c>
      <c r="G19" s="3"/>
      <c r="H19" s="3"/>
      <c r="I19" s="3"/>
      <c r="J19" s="3"/>
      <c r="K19" s="3"/>
      <c r="L19" s="3"/>
      <c r="M19" s="3"/>
      <c r="N19" s="3"/>
      <c r="O19" s="3"/>
      <c r="P19" s="3"/>
      <c r="Q19" s="3"/>
      <c r="R19" s="3"/>
      <c r="S19" s="3"/>
      <c r="T19" s="3"/>
      <c r="U19" s="3"/>
      <c r="V19" s="3"/>
      <c r="W19" s="3"/>
      <c r="X19" s="3"/>
    </row>
    <row r="20" spans="1:24" ht="18" customHeight="1" x14ac:dyDescent="0.25">
      <c r="A20" s="118" t="s">
        <v>20</v>
      </c>
      <c r="B20" s="34"/>
      <c r="C20" s="32">
        <f t="shared" si="0"/>
        <v>0</v>
      </c>
      <c r="D20" s="33">
        <v>1</v>
      </c>
      <c r="E20" s="34">
        <f t="shared" si="1"/>
        <v>0</v>
      </c>
      <c r="F20" s="33"/>
      <c r="G20" s="3"/>
      <c r="H20" s="3"/>
      <c r="I20" s="3"/>
      <c r="J20" s="3"/>
      <c r="K20" s="3"/>
      <c r="L20" s="3"/>
      <c r="M20" s="3"/>
      <c r="N20" s="3"/>
      <c r="O20" s="3"/>
      <c r="P20" s="3"/>
      <c r="Q20" s="3"/>
      <c r="R20" s="3"/>
      <c r="S20" s="3"/>
      <c r="T20" s="3"/>
      <c r="U20" s="3"/>
      <c r="V20" s="3"/>
      <c r="W20" s="3"/>
      <c r="X20" s="3"/>
    </row>
    <row r="21" spans="1:24" ht="30" x14ac:dyDescent="0.25">
      <c r="A21" s="119" t="s">
        <v>21</v>
      </c>
      <c r="B21" s="34"/>
      <c r="C21" s="32">
        <f t="shared" si="0"/>
        <v>0</v>
      </c>
      <c r="D21" s="33">
        <v>0.7</v>
      </c>
      <c r="E21" s="34">
        <f t="shared" si="1"/>
        <v>0</v>
      </c>
      <c r="F21" s="33">
        <v>0.3</v>
      </c>
      <c r="G21" s="3"/>
      <c r="H21" s="3"/>
      <c r="I21" s="3"/>
      <c r="J21" s="3"/>
      <c r="K21" s="3"/>
      <c r="L21" s="3"/>
      <c r="M21" s="3"/>
      <c r="N21" s="3"/>
      <c r="O21" s="3"/>
      <c r="P21" s="3"/>
      <c r="Q21" s="3"/>
      <c r="R21" s="3"/>
      <c r="S21" s="3"/>
      <c r="T21" s="3"/>
      <c r="U21" s="3"/>
      <c r="V21" s="3"/>
      <c r="W21" s="3"/>
      <c r="X21" s="3"/>
    </row>
    <row r="22" spans="1:24" ht="18" customHeight="1" x14ac:dyDescent="0.25">
      <c r="A22" s="118" t="s">
        <v>10</v>
      </c>
      <c r="B22" s="34">
        <v>2888936.24</v>
      </c>
      <c r="C22" s="32">
        <f t="shared" si="0"/>
        <v>2888936.24</v>
      </c>
      <c r="D22" s="33">
        <v>1</v>
      </c>
      <c r="E22" s="34">
        <f t="shared" si="1"/>
        <v>0</v>
      </c>
      <c r="F22" s="33"/>
      <c r="G22" s="3"/>
      <c r="H22" s="3"/>
      <c r="I22" s="3"/>
      <c r="J22" s="3"/>
      <c r="K22" s="3"/>
      <c r="L22" s="3"/>
      <c r="M22" s="3"/>
      <c r="N22" s="3"/>
      <c r="O22" s="3"/>
      <c r="P22" s="3"/>
      <c r="Q22" s="3"/>
      <c r="R22" s="3"/>
      <c r="S22" s="3"/>
      <c r="T22" s="3"/>
      <c r="U22" s="3"/>
      <c r="V22" s="3"/>
      <c r="W22" s="3"/>
      <c r="X22" s="3"/>
    </row>
    <row r="23" spans="1:24" ht="18" customHeight="1" x14ac:dyDescent="0.25">
      <c r="A23" s="118" t="s">
        <v>19</v>
      </c>
      <c r="B23" s="34">
        <f>3996159</f>
        <v>3996159</v>
      </c>
      <c r="C23" s="32">
        <f t="shared" si="0"/>
        <v>0</v>
      </c>
      <c r="D23" s="33">
        <v>0</v>
      </c>
      <c r="E23" s="34">
        <f t="shared" si="1"/>
        <v>3996159</v>
      </c>
      <c r="F23" s="33">
        <v>1</v>
      </c>
      <c r="G23" s="3"/>
      <c r="H23" s="3"/>
      <c r="I23" s="3"/>
      <c r="J23" s="3"/>
      <c r="K23" s="3"/>
      <c r="L23" s="3"/>
      <c r="M23" s="3"/>
      <c r="N23" s="3"/>
      <c r="O23" s="3"/>
      <c r="P23" s="3"/>
      <c r="Q23" s="3"/>
      <c r="R23" s="3"/>
      <c r="S23" s="3"/>
      <c r="T23" s="3"/>
      <c r="U23" s="3"/>
      <c r="V23" s="3"/>
      <c r="W23" s="3"/>
      <c r="X23" s="3"/>
    </row>
    <row r="24" spans="1:24" ht="18" customHeight="1" x14ac:dyDescent="0.25">
      <c r="A24" s="118" t="s">
        <v>49</v>
      </c>
      <c r="B24" s="294">
        <f>1810651.7+46426.6</f>
        <v>1857078.3</v>
      </c>
      <c r="C24" s="32">
        <f t="shared" si="0"/>
        <v>1810651.3425</v>
      </c>
      <c r="D24" s="295">
        <v>0.97499999999999998</v>
      </c>
      <c r="E24" s="34">
        <f t="shared" si="1"/>
        <v>46426.957500000004</v>
      </c>
      <c r="F24" s="296">
        <v>2.5000000000000001E-2</v>
      </c>
      <c r="G24" s="3"/>
      <c r="H24" s="3"/>
      <c r="I24" s="3"/>
      <c r="J24" s="3"/>
      <c r="K24" s="3"/>
      <c r="L24" s="3"/>
      <c r="M24" s="3"/>
      <c r="N24" s="3"/>
      <c r="O24" s="3"/>
      <c r="P24" s="3"/>
      <c r="Q24" s="3"/>
      <c r="R24" s="3"/>
      <c r="S24" s="3"/>
      <c r="T24" s="3"/>
      <c r="U24" s="3"/>
      <c r="V24" s="3"/>
      <c r="W24" s="3"/>
      <c r="X24" s="3"/>
    </row>
    <row r="25" spans="1:24" ht="18" customHeight="1" x14ac:dyDescent="0.25">
      <c r="A25" s="118" t="s">
        <v>6</v>
      </c>
      <c r="B25" s="294">
        <f>91000+39000</f>
        <v>130000</v>
      </c>
      <c r="C25" s="32">
        <f t="shared" si="0"/>
        <v>91000</v>
      </c>
      <c r="D25" s="35">
        <v>0.7</v>
      </c>
      <c r="E25" s="34">
        <f t="shared" si="1"/>
        <v>39000</v>
      </c>
      <c r="F25" s="33">
        <v>0.3</v>
      </c>
      <c r="G25" s="3"/>
      <c r="H25" s="3"/>
      <c r="I25" s="3"/>
      <c r="J25" s="3"/>
      <c r="K25" s="3"/>
      <c r="L25" s="3"/>
      <c r="M25" s="3"/>
      <c r="N25" s="3"/>
      <c r="O25" s="3"/>
      <c r="P25" s="3"/>
      <c r="Q25" s="3"/>
      <c r="R25" s="3"/>
      <c r="S25" s="3"/>
      <c r="T25" s="3"/>
      <c r="U25" s="3"/>
      <c r="V25" s="3"/>
      <c r="W25" s="3"/>
      <c r="X25" s="3"/>
    </row>
    <row r="26" spans="1:24" ht="18" customHeight="1" x14ac:dyDescent="0.25">
      <c r="A26" s="118" t="s">
        <v>5</v>
      </c>
      <c r="B26" s="294">
        <f>623415.7</f>
        <v>623415.69999999995</v>
      </c>
      <c r="C26" s="32">
        <f t="shared" si="0"/>
        <v>623415.69999999995</v>
      </c>
      <c r="D26" s="295">
        <v>1</v>
      </c>
      <c r="E26" s="34"/>
      <c r="F26" s="296"/>
      <c r="G26" s="3"/>
      <c r="H26" s="3"/>
      <c r="I26" s="3"/>
      <c r="J26" s="3"/>
      <c r="K26" s="3"/>
      <c r="L26" s="3"/>
      <c r="M26" s="3"/>
      <c r="N26" s="3"/>
      <c r="O26" s="3"/>
      <c r="P26" s="3"/>
      <c r="Q26" s="3"/>
      <c r="R26" s="3"/>
      <c r="S26" s="3"/>
      <c r="T26" s="3"/>
      <c r="U26" s="3"/>
      <c r="V26" s="3"/>
      <c r="W26" s="3"/>
      <c r="X26" s="3"/>
    </row>
    <row r="27" spans="1:24" ht="18" customHeight="1" x14ac:dyDescent="0.25">
      <c r="A27" s="36" t="s">
        <v>260</v>
      </c>
      <c r="B27" s="118"/>
      <c r="C27" s="32"/>
      <c r="D27" s="35"/>
      <c r="E27" s="34"/>
      <c r="F27" s="33"/>
      <c r="G27" s="3"/>
      <c r="H27" s="3"/>
      <c r="I27" s="3"/>
      <c r="J27" s="3"/>
      <c r="K27" s="3"/>
      <c r="L27" s="3"/>
      <c r="M27" s="3"/>
      <c r="N27" s="3"/>
      <c r="O27" s="3"/>
      <c r="P27" s="3"/>
      <c r="Q27" s="3"/>
      <c r="R27" s="3"/>
      <c r="S27" s="3"/>
      <c r="T27" s="3"/>
      <c r="U27" s="3"/>
      <c r="V27" s="3"/>
      <c r="W27" s="3"/>
      <c r="X27" s="3"/>
    </row>
    <row r="28" spans="1:24" ht="18" customHeight="1" x14ac:dyDescent="0.25">
      <c r="A28" s="3"/>
      <c r="B28" s="118"/>
      <c r="C28" s="32"/>
      <c r="D28" s="35"/>
      <c r="E28" s="34"/>
      <c r="F28" s="33"/>
      <c r="G28" s="3"/>
      <c r="H28" s="3"/>
      <c r="I28" s="3"/>
      <c r="J28" s="3"/>
      <c r="K28" s="3"/>
      <c r="L28" s="3"/>
      <c r="M28" s="3"/>
      <c r="N28" s="3"/>
      <c r="O28" s="3"/>
      <c r="P28" s="3"/>
      <c r="Q28" s="3"/>
      <c r="R28" s="3"/>
      <c r="S28" s="3"/>
      <c r="T28" s="3"/>
      <c r="U28" s="3"/>
      <c r="V28" s="3"/>
      <c r="W28" s="3"/>
      <c r="X28" s="3"/>
    </row>
    <row r="29" spans="1:24" ht="18" customHeight="1" x14ac:dyDescent="0.25">
      <c r="A29" s="39" t="s">
        <v>211</v>
      </c>
      <c r="B29" s="37">
        <f>SUM(B17:B28)</f>
        <v>41375501.240000002</v>
      </c>
      <c r="C29" s="36"/>
      <c r="D29" s="36"/>
      <c r="E29" s="36"/>
      <c r="F29" s="38"/>
      <c r="G29" s="3"/>
      <c r="H29" s="3"/>
      <c r="I29" s="3"/>
      <c r="J29" s="3"/>
      <c r="K29" s="3"/>
      <c r="L29" s="3"/>
      <c r="M29" s="3"/>
      <c r="N29" s="3"/>
      <c r="O29" s="3"/>
      <c r="P29" s="3"/>
      <c r="Q29" s="3"/>
      <c r="R29" s="3"/>
      <c r="S29" s="3"/>
      <c r="T29" s="3"/>
      <c r="U29" s="3"/>
      <c r="V29" s="3"/>
      <c r="W29" s="3"/>
      <c r="X29" s="3"/>
    </row>
    <row r="30" spans="1:24" ht="18" customHeight="1" x14ac:dyDescent="0.25">
      <c r="A30" s="42" t="s">
        <v>1</v>
      </c>
      <c r="B30" s="34">
        <v>2976244.02</v>
      </c>
      <c r="C30" s="42"/>
      <c r="D30" s="43"/>
      <c r="E30" s="40"/>
      <c r="F30" s="41"/>
      <c r="G30" s="3"/>
      <c r="H30" s="3"/>
      <c r="I30" s="3"/>
      <c r="J30" s="3"/>
      <c r="K30" s="3"/>
      <c r="L30" s="3"/>
      <c r="M30" s="3"/>
      <c r="N30" s="3"/>
      <c r="O30" s="3"/>
      <c r="P30" s="3"/>
      <c r="Q30" s="3"/>
      <c r="R30" s="3"/>
      <c r="S30" s="3"/>
      <c r="T30" s="3"/>
      <c r="U30" s="3"/>
      <c r="V30" s="3"/>
      <c r="W30" s="3"/>
      <c r="X30" s="3"/>
    </row>
    <row r="31" spans="1:24" ht="18" customHeight="1" x14ac:dyDescent="0.25">
      <c r="A31" s="42" t="s">
        <v>22</v>
      </c>
      <c r="B31" s="34"/>
      <c r="C31" s="42"/>
      <c r="D31" s="43"/>
      <c r="E31" s="40"/>
      <c r="F31" s="41"/>
      <c r="G31" s="3"/>
      <c r="H31" s="3"/>
      <c r="I31" s="3"/>
      <c r="J31" s="3"/>
      <c r="K31" s="3"/>
      <c r="L31" s="3"/>
      <c r="M31" s="3"/>
      <c r="N31" s="3"/>
      <c r="O31" s="3"/>
      <c r="P31" s="3"/>
      <c r="Q31" s="3"/>
      <c r="R31" s="3"/>
      <c r="S31" s="3"/>
      <c r="T31" s="3"/>
      <c r="U31" s="3"/>
      <c r="V31" s="3"/>
      <c r="W31" s="3"/>
      <c r="X31" s="3"/>
    </row>
    <row r="32" spans="1:24" ht="18" customHeight="1" x14ac:dyDescent="0.25">
      <c r="A32" s="42" t="s">
        <v>2</v>
      </c>
      <c r="B32" s="34"/>
      <c r="C32" s="42"/>
      <c r="D32" s="43"/>
      <c r="E32" s="40"/>
      <c r="F32" s="41"/>
      <c r="G32" s="3"/>
      <c r="H32" s="3"/>
      <c r="I32" s="3"/>
      <c r="J32" s="3"/>
      <c r="K32" s="3"/>
      <c r="L32" s="3"/>
      <c r="M32" s="3"/>
      <c r="N32" s="3"/>
      <c r="O32" s="3"/>
      <c r="P32" s="3"/>
      <c r="Q32" s="3"/>
      <c r="R32" s="3"/>
      <c r="S32" s="3"/>
      <c r="T32" s="3"/>
      <c r="U32" s="3"/>
      <c r="V32" s="3"/>
      <c r="W32" s="3"/>
      <c r="X32" s="3"/>
    </row>
    <row r="33" spans="1:24" x14ac:dyDescent="0.25">
      <c r="A33" s="42" t="s">
        <v>196</v>
      </c>
      <c r="B33" s="34">
        <v>2888936.24</v>
      </c>
      <c r="C33" s="42"/>
      <c r="D33" s="43"/>
      <c r="E33" s="40"/>
      <c r="F33" s="41"/>
      <c r="G33" s="3"/>
      <c r="H33" s="3"/>
      <c r="I33" s="3"/>
      <c r="J33" s="3"/>
      <c r="K33" s="3"/>
      <c r="L33" s="3"/>
      <c r="M33" s="3"/>
      <c r="N33" s="3"/>
      <c r="O33" s="3"/>
      <c r="P33" s="3"/>
      <c r="Q33" s="3"/>
      <c r="R33" s="3"/>
      <c r="S33" s="3"/>
      <c r="T33" s="3"/>
      <c r="U33" s="3"/>
      <c r="V33" s="3"/>
      <c r="W33" s="3"/>
      <c r="X33" s="3"/>
    </row>
    <row r="34" spans="1:24" x14ac:dyDescent="0.25">
      <c r="A34" s="42" t="s">
        <v>5</v>
      </c>
      <c r="B34" s="34"/>
      <c r="C34" s="42"/>
      <c r="D34" s="43"/>
      <c r="E34" s="40"/>
      <c r="F34" s="41"/>
      <c r="G34" s="3"/>
      <c r="H34" s="3"/>
      <c r="I34" s="3"/>
      <c r="J34" s="3"/>
      <c r="K34" s="3"/>
      <c r="L34" s="3"/>
      <c r="M34" s="3"/>
      <c r="N34" s="3"/>
      <c r="O34" s="3"/>
      <c r="P34" s="3"/>
      <c r="Q34" s="3"/>
      <c r="R34" s="3"/>
      <c r="S34" s="3"/>
      <c r="T34" s="3"/>
      <c r="U34" s="3"/>
      <c r="V34" s="3"/>
      <c r="W34" s="3"/>
      <c r="X34" s="3"/>
    </row>
    <row r="35" spans="1:24" x14ac:dyDescent="0.25">
      <c r="A35" s="36" t="s">
        <v>38</v>
      </c>
      <c r="B35" s="37">
        <f>SUM(B30:B34)</f>
        <v>5865180.2599999998</v>
      </c>
      <c r="C35" s="36"/>
      <c r="D35" s="36"/>
      <c r="E35" s="36"/>
      <c r="F35" s="38"/>
      <c r="G35" s="3"/>
      <c r="H35" s="3"/>
      <c r="I35" s="3"/>
      <c r="J35" s="3"/>
      <c r="K35" s="3"/>
      <c r="L35" s="3"/>
      <c r="M35" s="3"/>
      <c r="N35" s="3"/>
      <c r="O35" s="3"/>
      <c r="P35" s="3"/>
      <c r="Q35" s="3"/>
      <c r="R35" s="3"/>
      <c r="S35" s="3"/>
      <c r="T35" s="3"/>
      <c r="U35" s="3"/>
      <c r="V35" s="3"/>
      <c r="W35" s="3"/>
      <c r="X35" s="3"/>
    </row>
    <row r="36" spans="1:24" x14ac:dyDescent="0.25">
      <c r="B36" s="34"/>
      <c r="E36" s="120"/>
      <c r="F36" s="121"/>
      <c r="G36" s="3"/>
      <c r="H36" s="3"/>
      <c r="I36" s="3"/>
      <c r="J36" s="3"/>
      <c r="K36" s="3"/>
      <c r="L36" s="3"/>
      <c r="M36" s="3"/>
      <c r="N36" s="3"/>
      <c r="O36" s="3"/>
      <c r="P36" s="3"/>
      <c r="Q36" s="3"/>
      <c r="R36" s="3"/>
      <c r="S36" s="3"/>
      <c r="T36" s="3"/>
      <c r="U36" s="3"/>
      <c r="V36" s="3"/>
      <c r="W36" s="3"/>
      <c r="X36" s="3"/>
    </row>
    <row r="37" spans="1:24" ht="18.75" x14ac:dyDescent="0.3">
      <c r="A37" s="44" t="s">
        <v>212</v>
      </c>
      <c r="B37" s="45">
        <f>+B29-B35</f>
        <v>35510320.980000004</v>
      </c>
      <c r="C37" s="46"/>
      <c r="D37" s="47"/>
      <c r="E37" s="48"/>
      <c r="F37" s="49"/>
      <c r="G37" s="3"/>
      <c r="H37" s="3"/>
      <c r="I37" s="3"/>
      <c r="J37" s="3"/>
      <c r="K37" s="3"/>
      <c r="L37" s="3"/>
      <c r="M37" s="3"/>
      <c r="N37" s="3"/>
      <c r="O37" s="3"/>
      <c r="P37" s="3"/>
      <c r="Q37" s="3"/>
      <c r="R37" s="3"/>
      <c r="S37" s="3"/>
      <c r="T37" s="3"/>
      <c r="U37" s="3"/>
      <c r="V37" s="3"/>
      <c r="W37" s="3"/>
      <c r="X37" s="3"/>
    </row>
    <row r="38" spans="1:24" ht="21" customHeight="1" x14ac:dyDescent="0.25">
      <c r="A38" s="387"/>
      <c r="B38" s="387"/>
      <c r="C38" s="387"/>
      <c r="D38" s="387"/>
      <c r="E38" s="387"/>
      <c r="F38" s="387"/>
      <c r="G38" s="3"/>
      <c r="H38" s="3"/>
      <c r="I38" s="3"/>
      <c r="J38" s="3"/>
      <c r="K38" s="3"/>
      <c r="L38" s="3"/>
      <c r="M38" s="3"/>
      <c r="N38" s="3"/>
      <c r="O38" s="3"/>
      <c r="P38" s="3"/>
      <c r="Q38" s="3"/>
      <c r="R38" s="3"/>
      <c r="S38" s="3"/>
      <c r="T38" s="3"/>
      <c r="U38" s="3"/>
      <c r="V38" s="3"/>
      <c r="W38" s="3"/>
      <c r="X38" s="3"/>
    </row>
    <row r="39" spans="1:24" x14ac:dyDescent="0.25">
      <c r="A39" s="3"/>
      <c r="B39" s="3"/>
      <c r="C39" s="3"/>
      <c r="D39" s="29"/>
      <c r="E39" s="3"/>
      <c r="F39" s="3"/>
      <c r="G39" s="3"/>
      <c r="H39" s="3"/>
      <c r="I39" s="3"/>
      <c r="J39" s="3"/>
      <c r="K39" s="3"/>
      <c r="L39" s="3"/>
      <c r="M39" s="3"/>
      <c r="N39" s="3"/>
      <c r="O39" s="3"/>
      <c r="P39" s="3"/>
      <c r="Q39" s="3"/>
      <c r="R39" s="3"/>
    </row>
    <row r="40" spans="1:24" x14ac:dyDescent="0.25">
      <c r="A40" s="3"/>
      <c r="B40" s="3"/>
      <c r="C40" s="3"/>
      <c r="D40" s="29"/>
      <c r="E40" s="3"/>
      <c r="F40" s="3"/>
      <c r="G40" s="3"/>
      <c r="H40" s="3"/>
      <c r="I40" s="3"/>
      <c r="J40" s="3"/>
      <c r="K40" s="3"/>
      <c r="L40" s="3"/>
      <c r="M40" s="3"/>
      <c r="N40" s="3"/>
      <c r="O40" s="3"/>
      <c r="P40" s="3"/>
      <c r="Q40" s="3"/>
      <c r="R40" s="3"/>
    </row>
    <row r="41" spans="1:24" x14ac:dyDescent="0.25">
      <c r="A41" s="3"/>
      <c r="B41" s="3"/>
      <c r="C41" s="3"/>
      <c r="D41" s="29"/>
      <c r="E41" s="3"/>
      <c r="F41" s="3"/>
      <c r="G41" s="3"/>
      <c r="H41" s="3"/>
      <c r="I41" s="3"/>
      <c r="J41" s="3"/>
      <c r="K41" s="3"/>
      <c r="L41" s="3"/>
      <c r="M41" s="3"/>
      <c r="N41" s="3"/>
      <c r="O41" s="3"/>
      <c r="P41" s="3"/>
      <c r="Q41" s="3"/>
      <c r="R41" s="3"/>
    </row>
    <row r="42" spans="1:24" x14ac:dyDescent="0.25">
      <c r="A42" s="3"/>
      <c r="B42" s="3"/>
      <c r="C42" s="3"/>
      <c r="D42" s="29"/>
      <c r="E42" s="3"/>
      <c r="F42" s="3"/>
      <c r="G42" s="3"/>
      <c r="H42" s="3"/>
      <c r="I42" s="3"/>
      <c r="J42" s="3"/>
      <c r="K42" s="3"/>
      <c r="L42" s="3"/>
      <c r="M42" s="3"/>
      <c r="N42" s="3"/>
      <c r="O42" s="3"/>
      <c r="P42" s="3"/>
      <c r="Q42" s="3"/>
      <c r="R42" s="3"/>
    </row>
    <row r="43" spans="1:24" x14ac:dyDescent="0.25">
      <c r="A43" s="3"/>
      <c r="B43" s="3"/>
      <c r="C43" s="3"/>
      <c r="D43" s="29"/>
      <c r="E43" s="3"/>
      <c r="F43" s="3"/>
      <c r="G43" s="3"/>
      <c r="H43" s="3"/>
      <c r="I43" s="3"/>
      <c r="J43" s="3"/>
      <c r="K43" s="3"/>
      <c r="L43" s="3"/>
      <c r="M43" s="3"/>
      <c r="N43" s="3"/>
      <c r="O43" s="3"/>
      <c r="P43" s="3"/>
      <c r="Q43" s="3"/>
      <c r="R43" s="3"/>
    </row>
    <row r="44" spans="1:24" x14ac:dyDescent="0.25">
      <c r="A44" s="3"/>
      <c r="B44" s="3"/>
      <c r="C44" s="3"/>
      <c r="D44" s="29"/>
      <c r="E44" s="3"/>
      <c r="F44" s="3"/>
      <c r="G44" s="3"/>
      <c r="H44" s="3"/>
      <c r="I44" s="3"/>
      <c r="J44" s="3"/>
      <c r="K44" s="3"/>
      <c r="L44" s="3"/>
      <c r="M44" s="3"/>
      <c r="N44" s="3"/>
      <c r="O44" s="3"/>
      <c r="P44" s="3"/>
      <c r="Q44" s="3"/>
      <c r="R44" s="3"/>
    </row>
    <row r="45" spans="1:24" x14ac:dyDescent="0.25">
      <c r="A45" s="3"/>
      <c r="B45" s="3"/>
      <c r="C45" s="3"/>
      <c r="D45" s="29"/>
      <c r="E45" s="3"/>
      <c r="F45" s="3"/>
      <c r="G45" s="3"/>
      <c r="H45" s="3"/>
      <c r="I45" s="3"/>
      <c r="J45" s="3"/>
      <c r="K45" s="3"/>
      <c r="L45" s="3"/>
      <c r="M45" s="3"/>
      <c r="N45" s="3"/>
      <c r="O45" s="3"/>
      <c r="P45" s="3"/>
      <c r="Q45" s="3"/>
      <c r="R45" s="3"/>
    </row>
    <row r="46" spans="1:24" x14ac:dyDescent="0.25">
      <c r="A46" s="3"/>
      <c r="B46" s="3"/>
      <c r="C46" s="3"/>
      <c r="D46" s="29"/>
      <c r="E46" s="3"/>
      <c r="F46" s="3"/>
      <c r="G46" s="3"/>
      <c r="H46" s="3"/>
      <c r="I46" s="3"/>
      <c r="J46" s="3"/>
      <c r="K46" s="3"/>
      <c r="L46" s="3"/>
      <c r="M46" s="3"/>
      <c r="N46" s="3"/>
      <c r="O46" s="3"/>
      <c r="P46" s="3"/>
      <c r="Q46" s="3"/>
      <c r="R46" s="3"/>
    </row>
    <row r="47" spans="1:24" x14ac:dyDescent="0.25">
      <c r="A47" s="3"/>
      <c r="B47" s="3"/>
      <c r="C47" s="3"/>
      <c r="D47" s="29"/>
      <c r="E47" s="3"/>
      <c r="F47" s="3"/>
      <c r="G47" s="3"/>
      <c r="H47" s="3"/>
      <c r="I47" s="3"/>
      <c r="J47" s="3"/>
      <c r="K47" s="3"/>
      <c r="L47" s="3"/>
      <c r="M47" s="3"/>
      <c r="N47" s="3"/>
      <c r="O47" s="3"/>
      <c r="P47" s="3"/>
      <c r="Q47" s="3"/>
      <c r="R47" s="3"/>
    </row>
    <row r="48" spans="1:24" x14ac:dyDescent="0.25">
      <c r="A48" s="3"/>
      <c r="B48" s="3"/>
      <c r="C48" s="3"/>
      <c r="D48" s="29"/>
      <c r="E48" s="3"/>
      <c r="F48" s="3"/>
      <c r="G48" s="3"/>
      <c r="H48" s="3"/>
      <c r="I48" s="3"/>
      <c r="J48" s="3"/>
      <c r="K48" s="3"/>
      <c r="L48" s="3"/>
      <c r="M48" s="3"/>
      <c r="N48" s="3"/>
      <c r="O48" s="3"/>
      <c r="P48" s="3"/>
      <c r="Q48" s="3"/>
      <c r="R48" s="3"/>
    </row>
    <row r="49" spans="1:18" x14ac:dyDescent="0.25">
      <c r="A49" s="3"/>
      <c r="B49" s="3"/>
      <c r="C49" s="3"/>
      <c r="D49" s="29"/>
      <c r="E49" s="3"/>
      <c r="F49" s="3"/>
      <c r="G49" s="3"/>
      <c r="H49" s="3"/>
      <c r="I49" s="3"/>
      <c r="J49" s="3"/>
      <c r="K49" s="3"/>
      <c r="L49" s="3"/>
      <c r="M49" s="3"/>
      <c r="N49" s="3"/>
      <c r="O49" s="3"/>
      <c r="P49" s="3"/>
      <c r="Q49" s="3"/>
      <c r="R49" s="3"/>
    </row>
    <row r="50" spans="1:18" x14ac:dyDescent="0.25">
      <c r="A50" s="3"/>
      <c r="B50" s="3"/>
      <c r="C50" s="3"/>
      <c r="D50" s="29"/>
      <c r="E50" s="3"/>
      <c r="F50" s="3"/>
      <c r="G50" s="3"/>
      <c r="H50" s="3"/>
      <c r="I50" s="3"/>
      <c r="J50" s="3"/>
      <c r="K50" s="3"/>
      <c r="L50" s="3"/>
      <c r="M50" s="3"/>
      <c r="N50" s="3"/>
      <c r="O50" s="3"/>
      <c r="P50" s="3"/>
      <c r="Q50" s="3"/>
      <c r="R50" s="3"/>
    </row>
    <row r="51" spans="1:18" x14ac:dyDescent="0.25">
      <c r="A51" s="3"/>
      <c r="B51" s="3"/>
      <c r="C51" s="3"/>
      <c r="D51" s="29"/>
      <c r="E51" s="3"/>
      <c r="F51" s="3"/>
      <c r="G51" s="3"/>
      <c r="H51" s="3"/>
      <c r="I51" s="3"/>
      <c r="J51" s="3"/>
      <c r="K51" s="3"/>
      <c r="L51" s="3"/>
      <c r="M51" s="3"/>
      <c r="N51" s="3"/>
      <c r="O51" s="3"/>
      <c r="P51" s="3"/>
      <c r="Q51" s="3"/>
      <c r="R51" s="3"/>
    </row>
    <row r="52" spans="1:18" x14ac:dyDescent="0.25">
      <c r="A52" s="3"/>
      <c r="B52" s="3"/>
      <c r="C52" s="3"/>
      <c r="D52" s="29"/>
      <c r="E52" s="3"/>
      <c r="F52" s="3"/>
      <c r="G52" s="3"/>
      <c r="H52" s="3"/>
      <c r="I52" s="3"/>
      <c r="J52" s="3"/>
      <c r="K52" s="3"/>
      <c r="L52" s="3"/>
      <c r="M52" s="3"/>
      <c r="N52" s="3"/>
      <c r="O52" s="3"/>
      <c r="P52" s="3"/>
      <c r="Q52" s="3"/>
      <c r="R52" s="3"/>
    </row>
    <row r="53" spans="1:18" x14ac:dyDescent="0.25">
      <c r="A53" s="3"/>
      <c r="B53" s="3"/>
      <c r="C53" s="3"/>
      <c r="D53" s="29"/>
      <c r="E53" s="3"/>
      <c r="F53" s="3"/>
      <c r="G53" s="3"/>
      <c r="H53" s="3"/>
      <c r="I53" s="3"/>
      <c r="J53" s="3"/>
      <c r="K53" s="3"/>
      <c r="L53" s="3"/>
      <c r="M53" s="3"/>
      <c r="N53" s="3"/>
      <c r="O53" s="3"/>
      <c r="P53" s="3"/>
      <c r="Q53" s="3"/>
      <c r="R53" s="3"/>
    </row>
    <row r="54" spans="1:18" x14ac:dyDescent="0.25">
      <c r="A54" s="3"/>
      <c r="B54" s="3"/>
      <c r="C54" s="3"/>
      <c r="D54" s="29"/>
      <c r="E54" s="3"/>
      <c r="F54" s="3"/>
      <c r="G54" s="3"/>
      <c r="H54" s="3"/>
      <c r="I54" s="3"/>
      <c r="J54" s="3"/>
      <c r="K54" s="3"/>
      <c r="L54" s="3"/>
      <c r="M54" s="3"/>
      <c r="N54" s="3"/>
      <c r="O54" s="3"/>
      <c r="P54" s="3"/>
      <c r="Q54" s="3"/>
      <c r="R54" s="3"/>
    </row>
    <row r="55" spans="1:18" x14ac:dyDescent="0.25">
      <c r="A55" s="3"/>
      <c r="B55" s="3"/>
      <c r="C55" s="3"/>
      <c r="D55" s="29"/>
      <c r="E55" s="3"/>
      <c r="F55" s="3"/>
      <c r="G55" s="3"/>
      <c r="H55" s="3"/>
      <c r="I55" s="3"/>
      <c r="J55" s="3"/>
      <c r="K55" s="3"/>
      <c r="L55" s="3"/>
      <c r="M55" s="3"/>
      <c r="N55" s="3"/>
      <c r="O55" s="3"/>
      <c r="P55" s="3"/>
      <c r="Q55" s="3"/>
      <c r="R55" s="3"/>
    </row>
    <row r="56" spans="1:18" x14ac:dyDescent="0.25">
      <c r="A56" s="3"/>
      <c r="B56" s="3"/>
      <c r="C56" s="3"/>
      <c r="D56" s="29"/>
      <c r="E56" s="3"/>
      <c r="F56" s="3"/>
      <c r="G56" s="3"/>
      <c r="H56" s="3"/>
      <c r="I56" s="3"/>
      <c r="J56" s="3"/>
      <c r="K56" s="3"/>
      <c r="L56" s="3"/>
      <c r="M56" s="3"/>
      <c r="N56" s="3"/>
      <c r="O56" s="3"/>
      <c r="P56" s="3"/>
      <c r="Q56" s="3"/>
      <c r="R56" s="3"/>
    </row>
    <row r="57" spans="1:18" x14ac:dyDescent="0.25">
      <c r="A57" s="3"/>
      <c r="B57" s="3"/>
      <c r="C57" s="3"/>
      <c r="D57" s="29"/>
      <c r="E57" s="3"/>
      <c r="F57" s="3"/>
      <c r="G57" s="3"/>
      <c r="H57" s="3"/>
      <c r="I57" s="3"/>
      <c r="J57" s="3"/>
      <c r="K57" s="3"/>
      <c r="L57" s="3"/>
      <c r="M57" s="3"/>
      <c r="N57" s="3"/>
      <c r="O57" s="3"/>
      <c r="P57" s="3"/>
      <c r="Q57" s="3"/>
      <c r="R57" s="3"/>
    </row>
    <row r="58" spans="1:18" x14ac:dyDescent="0.25">
      <c r="A58" s="3"/>
      <c r="B58" s="3"/>
      <c r="C58" s="3"/>
      <c r="D58" s="29"/>
      <c r="E58" s="3"/>
      <c r="F58" s="3"/>
      <c r="G58" s="3"/>
      <c r="H58" s="3"/>
      <c r="I58" s="3"/>
      <c r="J58" s="3"/>
      <c r="K58" s="3"/>
      <c r="L58" s="3"/>
      <c r="M58" s="3"/>
      <c r="N58" s="3"/>
      <c r="O58" s="3"/>
      <c r="P58" s="3"/>
      <c r="Q58" s="3"/>
      <c r="R58" s="3"/>
    </row>
    <row r="59" spans="1:18" x14ac:dyDescent="0.25">
      <c r="A59" s="3"/>
      <c r="B59" s="3"/>
      <c r="C59" s="3"/>
      <c r="D59" s="29"/>
      <c r="E59" s="3"/>
      <c r="F59" s="3"/>
      <c r="G59" s="3"/>
      <c r="H59" s="3"/>
      <c r="I59" s="3"/>
      <c r="J59" s="3"/>
      <c r="K59" s="3"/>
      <c r="L59" s="3"/>
      <c r="M59" s="3"/>
      <c r="N59" s="3"/>
      <c r="O59" s="3"/>
      <c r="P59" s="3"/>
      <c r="Q59" s="3"/>
      <c r="R59" s="3"/>
    </row>
    <row r="60" spans="1:18" x14ac:dyDescent="0.25">
      <c r="A60" s="3"/>
      <c r="B60" s="3"/>
      <c r="C60" s="3"/>
      <c r="D60" s="29"/>
      <c r="E60" s="3"/>
      <c r="F60" s="3"/>
      <c r="G60" s="3"/>
      <c r="H60" s="3"/>
      <c r="I60" s="3"/>
      <c r="J60" s="3"/>
      <c r="K60" s="3"/>
      <c r="L60" s="3"/>
      <c r="M60" s="3"/>
      <c r="N60" s="3"/>
      <c r="O60" s="3"/>
      <c r="P60" s="3"/>
      <c r="Q60" s="3"/>
      <c r="R60" s="3"/>
    </row>
    <row r="61" spans="1:18" x14ac:dyDescent="0.25">
      <c r="A61" s="3"/>
      <c r="B61" s="3"/>
      <c r="C61" s="3"/>
      <c r="D61" s="29"/>
      <c r="E61" s="3"/>
      <c r="F61" s="3"/>
      <c r="G61" s="3"/>
      <c r="H61" s="3"/>
      <c r="I61" s="3"/>
      <c r="J61" s="3"/>
      <c r="K61" s="3"/>
      <c r="L61" s="3"/>
      <c r="M61" s="3"/>
      <c r="N61" s="3"/>
      <c r="O61" s="3"/>
      <c r="P61" s="3"/>
      <c r="Q61" s="3"/>
      <c r="R61" s="3"/>
    </row>
    <row r="62" spans="1:18" x14ac:dyDescent="0.25">
      <c r="A62" s="3"/>
      <c r="B62" s="3"/>
      <c r="C62" s="3"/>
      <c r="D62" s="29"/>
      <c r="E62" s="3"/>
      <c r="F62" s="3"/>
      <c r="G62" s="3"/>
      <c r="H62" s="3"/>
      <c r="I62" s="3"/>
      <c r="J62" s="3"/>
      <c r="K62" s="3"/>
      <c r="L62" s="3"/>
      <c r="M62" s="3"/>
      <c r="N62" s="3"/>
      <c r="O62" s="3"/>
      <c r="P62" s="3"/>
      <c r="Q62" s="3"/>
      <c r="R62" s="3"/>
    </row>
    <row r="63" spans="1:18" x14ac:dyDescent="0.25">
      <c r="A63" s="3"/>
      <c r="B63" s="3"/>
      <c r="C63" s="3"/>
      <c r="D63" s="29"/>
      <c r="E63" s="3"/>
      <c r="F63" s="3"/>
      <c r="G63" s="3"/>
      <c r="H63" s="3"/>
      <c r="I63" s="3"/>
      <c r="J63" s="3"/>
      <c r="K63" s="3"/>
      <c r="L63" s="3"/>
      <c r="M63" s="3"/>
      <c r="N63" s="3"/>
      <c r="O63" s="3"/>
      <c r="P63" s="3"/>
      <c r="Q63" s="3"/>
      <c r="R63" s="3"/>
    </row>
    <row r="64" spans="1:18" x14ac:dyDescent="0.25">
      <c r="A64" s="3"/>
      <c r="B64" s="3"/>
      <c r="C64" s="3"/>
      <c r="D64" s="29"/>
      <c r="E64" s="3"/>
      <c r="F64" s="3"/>
      <c r="G64" s="3"/>
      <c r="H64" s="3"/>
      <c r="I64" s="3"/>
      <c r="J64" s="3"/>
      <c r="K64" s="3"/>
      <c r="L64" s="3"/>
      <c r="M64" s="3"/>
      <c r="N64" s="3"/>
      <c r="O64" s="3"/>
      <c r="P64" s="3"/>
      <c r="Q64" s="3"/>
      <c r="R64" s="3"/>
    </row>
    <row r="65" spans="1:18" x14ac:dyDescent="0.25">
      <c r="A65" s="3"/>
      <c r="B65" s="3"/>
      <c r="C65" s="3"/>
      <c r="D65" s="29"/>
      <c r="E65" s="3"/>
      <c r="F65" s="3"/>
      <c r="G65" s="3"/>
      <c r="H65" s="3"/>
      <c r="I65" s="3"/>
      <c r="J65" s="3"/>
      <c r="K65" s="3"/>
      <c r="L65" s="3"/>
      <c r="M65" s="3"/>
      <c r="N65" s="3"/>
      <c r="O65" s="3"/>
      <c r="P65" s="3"/>
      <c r="Q65" s="3"/>
      <c r="R65" s="3"/>
    </row>
    <row r="66" spans="1:18" x14ac:dyDescent="0.25">
      <c r="A66" s="3"/>
      <c r="B66" s="3"/>
      <c r="C66" s="3"/>
      <c r="D66" s="29"/>
      <c r="E66" s="3"/>
      <c r="F66" s="3"/>
      <c r="G66" s="3"/>
      <c r="H66" s="3"/>
      <c r="I66" s="3"/>
      <c r="J66" s="3"/>
      <c r="K66" s="3"/>
      <c r="L66" s="3"/>
      <c r="M66" s="3"/>
      <c r="N66" s="3"/>
      <c r="O66" s="3"/>
      <c r="P66" s="3"/>
      <c r="Q66" s="3"/>
      <c r="R66" s="3"/>
    </row>
    <row r="67" spans="1:18" x14ac:dyDescent="0.25">
      <c r="A67" s="3"/>
      <c r="B67" s="3"/>
      <c r="C67" s="3"/>
      <c r="D67" s="29"/>
      <c r="E67" s="3"/>
      <c r="F67" s="3"/>
      <c r="G67" s="3"/>
      <c r="H67" s="3"/>
      <c r="I67" s="3"/>
      <c r="J67" s="3"/>
      <c r="K67" s="3"/>
      <c r="L67" s="3"/>
      <c r="M67" s="3"/>
      <c r="N67" s="3"/>
      <c r="O67" s="3"/>
      <c r="P67" s="3"/>
      <c r="Q67" s="3"/>
      <c r="R67" s="3"/>
    </row>
    <row r="68" spans="1:18" x14ac:dyDescent="0.25">
      <c r="A68" s="3"/>
      <c r="B68" s="3"/>
      <c r="C68" s="3"/>
      <c r="D68" s="29"/>
      <c r="E68" s="3"/>
      <c r="F68" s="3"/>
      <c r="G68" s="3"/>
      <c r="H68" s="3"/>
      <c r="I68" s="3"/>
      <c r="J68" s="3"/>
      <c r="K68" s="3"/>
      <c r="L68" s="3"/>
      <c r="M68" s="3"/>
      <c r="N68" s="3"/>
      <c r="O68" s="3"/>
      <c r="P68" s="3"/>
      <c r="Q68" s="3"/>
      <c r="R68" s="3"/>
    </row>
    <row r="69" spans="1:18" x14ac:dyDescent="0.25">
      <c r="A69" s="3"/>
      <c r="B69" s="3"/>
      <c r="C69" s="3"/>
      <c r="D69" s="29"/>
      <c r="E69" s="3"/>
      <c r="F69" s="3"/>
      <c r="G69" s="3"/>
      <c r="H69" s="3"/>
      <c r="I69" s="3"/>
      <c r="J69" s="3"/>
      <c r="K69" s="3"/>
      <c r="L69" s="3"/>
      <c r="M69" s="3"/>
      <c r="N69" s="3"/>
      <c r="O69" s="3"/>
      <c r="P69" s="3"/>
      <c r="Q69" s="3"/>
      <c r="R69" s="3"/>
    </row>
    <row r="70" spans="1:18" x14ac:dyDescent="0.25">
      <c r="A70" s="3"/>
      <c r="B70" s="3"/>
      <c r="C70" s="3"/>
      <c r="D70" s="29"/>
      <c r="E70" s="3"/>
      <c r="F70" s="3"/>
      <c r="G70" s="3"/>
      <c r="H70" s="3"/>
      <c r="I70" s="3"/>
      <c r="J70" s="3"/>
      <c r="K70" s="3"/>
      <c r="L70" s="3"/>
      <c r="M70" s="3"/>
      <c r="N70" s="3"/>
      <c r="O70" s="3"/>
      <c r="P70" s="3"/>
      <c r="Q70" s="3"/>
      <c r="R70" s="3"/>
    </row>
    <row r="71" spans="1:18" x14ac:dyDescent="0.25">
      <c r="A71" s="3"/>
      <c r="B71" s="3"/>
      <c r="C71" s="3"/>
      <c r="D71" s="29"/>
      <c r="E71" s="3"/>
      <c r="F71" s="3"/>
      <c r="G71" s="3"/>
      <c r="H71" s="3"/>
      <c r="I71" s="3"/>
      <c r="J71" s="3"/>
      <c r="K71" s="3"/>
      <c r="L71" s="3"/>
      <c r="M71" s="3"/>
      <c r="N71" s="3"/>
      <c r="O71" s="3"/>
      <c r="P71" s="3"/>
      <c r="Q71" s="3"/>
      <c r="R71" s="3"/>
    </row>
    <row r="72" spans="1:18" x14ac:dyDescent="0.25">
      <c r="A72" s="3"/>
      <c r="B72" s="3"/>
      <c r="C72" s="3"/>
      <c r="D72" s="29"/>
      <c r="E72" s="3"/>
      <c r="F72" s="3"/>
      <c r="G72" s="3"/>
      <c r="H72" s="3"/>
      <c r="I72" s="3"/>
      <c r="J72" s="3"/>
      <c r="K72" s="3"/>
      <c r="L72" s="3"/>
      <c r="M72" s="3"/>
      <c r="N72" s="3"/>
      <c r="O72" s="3"/>
      <c r="P72" s="3"/>
      <c r="Q72" s="3"/>
      <c r="R72" s="3"/>
    </row>
    <row r="73" spans="1:18" x14ac:dyDescent="0.25">
      <c r="A73" s="3"/>
      <c r="B73" s="3"/>
      <c r="C73" s="3"/>
      <c r="D73" s="29"/>
      <c r="E73" s="3"/>
      <c r="F73" s="3"/>
      <c r="G73" s="3"/>
      <c r="H73" s="3"/>
      <c r="I73" s="3"/>
      <c r="J73" s="3"/>
      <c r="K73" s="3"/>
      <c r="L73" s="3"/>
      <c r="M73" s="3"/>
      <c r="N73" s="3"/>
      <c r="O73" s="3"/>
      <c r="P73" s="3"/>
      <c r="Q73" s="3"/>
      <c r="R73" s="3"/>
    </row>
    <row r="78" spans="1:18" x14ac:dyDescent="0.25">
      <c r="D78" s="30"/>
    </row>
  </sheetData>
  <mergeCells count="14">
    <mergeCell ref="A1:F1"/>
    <mergeCell ref="A3:F3"/>
    <mergeCell ref="A4:F4"/>
    <mergeCell ref="A5:F5"/>
    <mergeCell ref="A6:F6"/>
    <mergeCell ref="A38:F38"/>
    <mergeCell ref="A7:F7"/>
    <mergeCell ref="A9:F9"/>
    <mergeCell ref="A8:F8"/>
    <mergeCell ref="A10:F10"/>
    <mergeCell ref="A11:F11"/>
    <mergeCell ref="A12:F12"/>
    <mergeCell ref="A14:F14"/>
    <mergeCell ref="A13:F13"/>
  </mergeCells>
  <pageMargins left="0.7" right="0.7" top="0.75" bottom="0.75" header="0.3" footer="0.3"/>
  <pageSetup paperSize="9" orientation="portrait" horizontalDpi="4294967293"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35"/>
  <sheetViews>
    <sheetView topLeftCell="M25" zoomScale="70" zoomScaleNormal="70" workbookViewId="0">
      <selection activeCell="A16" sqref="A16:A33"/>
    </sheetView>
  </sheetViews>
  <sheetFormatPr baseColWidth="10" defaultColWidth="11.42578125" defaultRowHeight="15" x14ac:dyDescent="0.25"/>
  <cols>
    <col min="1" max="1" width="17.42578125" style="19" customWidth="1"/>
    <col min="2" max="2" width="36.7109375" style="19" bestFit="1" customWidth="1"/>
    <col min="3" max="3" width="39.5703125" style="19" customWidth="1"/>
    <col min="4" max="4" width="29" style="19" customWidth="1"/>
    <col min="5" max="5" width="7.140625" style="19" customWidth="1"/>
    <col min="6" max="6" width="20.5703125" style="19" customWidth="1"/>
    <col min="7" max="7" width="7" style="19" customWidth="1"/>
    <col min="8" max="8" width="25.7109375" style="52" customWidth="1"/>
    <col min="9" max="9" width="21" style="52" customWidth="1"/>
    <col min="10" max="10" width="19.28515625" style="19" customWidth="1"/>
    <col min="11" max="11" width="19.42578125" style="19" customWidth="1"/>
    <col min="12" max="12" width="7.5703125" style="19" customWidth="1"/>
    <col min="13" max="13" width="24.42578125" style="19" customWidth="1"/>
    <col min="14" max="14" width="15.85546875" style="19" customWidth="1"/>
    <col min="15" max="15" width="17.140625" style="19" customWidth="1"/>
    <col min="16" max="16" width="18.5703125" style="53" customWidth="1"/>
    <col min="17" max="17" width="23.28515625" style="19" customWidth="1"/>
    <col min="18" max="18" width="12.85546875" style="19" customWidth="1"/>
    <col min="19" max="19" width="18.140625" style="19" customWidth="1"/>
    <col min="20" max="20" width="15.28515625" style="19" customWidth="1"/>
    <col min="21" max="21" width="17" style="19" customWidth="1"/>
    <col min="22" max="22" width="18.5703125" style="19" customWidth="1"/>
    <col min="23" max="23" width="22.28515625" style="19" customWidth="1"/>
    <col min="24" max="24" width="33.42578125" style="19" customWidth="1"/>
    <col min="25" max="25" width="21.7109375" style="19" bestFit="1" customWidth="1"/>
    <col min="26" max="26" width="26" style="19" customWidth="1"/>
    <col min="27" max="16384" width="11.42578125" style="19"/>
  </cols>
  <sheetData>
    <row r="1" spans="1:26" ht="33.75" customHeight="1" x14ac:dyDescent="0.25">
      <c r="A1" s="425"/>
      <c r="B1" s="425"/>
      <c r="C1" s="425"/>
      <c r="D1" s="425"/>
      <c r="E1" s="425"/>
      <c r="F1" s="425"/>
      <c r="G1" s="425"/>
      <c r="H1" s="425"/>
      <c r="I1" s="425"/>
      <c r="J1" s="425"/>
      <c r="K1" s="425"/>
      <c r="L1" s="425"/>
      <c r="M1" s="425"/>
      <c r="N1" s="425"/>
      <c r="O1" s="425"/>
      <c r="P1" s="425"/>
      <c r="Q1" s="425"/>
    </row>
    <row r="2" spans="1:26" ht="21" x14ac:dyDescent="0.25">
      <c r="A2" s="426" t="s">
        <v>3</v>
      </c>
      <c r="B2" s="426"/>
      <c r="C2" s="64"/>
      <c r="D2" s="64"/>
      <c r="E2" s="64"/>
      <c r="F2" s="65"/>
      <c r="G2" s="65"/>
      <c r="H2" s="66"/>
      <c r="I2" s="66"/>
      <c r="J2" s="65"/>
      <c r="K2" s="65"/>
      <c r="L2" s="65"/>
      <c r="M2" s="65"/>
      <c r="N2" s="65"/>
      <c r="O2" s="65"/>
      <c r="P2" s="67"/>
      <c r="Q2" s="65"/>
    </row>
    <row r="3" spans="1:26" ht="20.25" customHeight="1" x14ac:dyDescent="0.25">
      <c r="A3" s="92" t="s">
        <v>82</v>
      </c>
      <c r="B3" s="417" t="s">
        <v>125</v>
      </c>
      <c r="C3" s="417"/>
      <c r="D3" s="417"/>
      <c r="E3" s="417"/>
      <c r="F3" s="417"/>
      <c r="G3" s="417"/>
      <c r="H3" s="417"/>
      <c r="I3" s="417"/>
      <c r="J3" s="417"/>
      <c r="K3" s="417"/>
      <c r="L3" s="417"/>
      <c r="M3" s="417"/>
      <c r="N3" s="417"/>
      <c r="O3" s="417"/>
      <c r="P3" s="417"/>
      <c r="Q3" s="417"/>
    </row>
    <row r="4" spans="1:26" ht="20.25" customHeight="1" x14ac:dyDescent="0.25">
      <c r="A4" s="92">
        <v>4</v>
      </c>
      <c r="B4" s="417" t="s">
        <v>126</v>
      </c>
      <c r="C4" s="417"/>
      <c r="D4" s="417"/>
      <c r="E4" s="417"/>
      <c r="F4" s="417"/>
      <c r="G4" s="417"/>
      <c r="H4" s="417"/>
      <c r="I4" s="417"/>
      <c r="J4" s="417"/>
      <c r="K4" s="417"/>
      <c r="L4" s="417"/>
      <c r="M4" s="417"/>
      <c r="N4" s="417"/>
      <c r="O4" s="417"/>
      <c r="P4" s="417"/>
      <c r="Q4" s="417"/>
    </row>
    <row r="5" spans="1:26" ht="69.75" customHeight="1" x14ac:dyDescent="0.25">
      <c r="A5" s="92">
        <v>5</v>
      </c>
      <c r="B5" s="417" t="s">
        <v>130</v>
      </c>
      <c r="C5" s="417"/>
      <c r="D5" s="417"/>
      <c r="E5" s="417"/>
      <c r="F5" s="417"/>
      <c r="G5" s="417"/>
      <c r="H5" s="417"/>
      <c r="I5" s="417"/>
      <c r="J5" s="417"/>
      <c r="K5" s="417"/>
      <c r="L5" s="417"/>
      <c r="M5" s="417"/>
      <c r="N5" s="417"/>
      <c r="O5" s="417"/>
      <c r="P5" s="417"/>
      <c r="Q5" s="417"/>
    </row>
    <row r="6" spans="1:26" ht="24" customHeight="1" x14ac:dyDescent="0.25">
      <c r="A6" s="92">
        <v>6</v>
      </c>
      <c r="B6" s="417" t="s">
        <v>207</v>
      </c>
      <c r="C6" s="417"/>
      <c r="D6" s="417"/>
      <c r="E6" s="417"/>
      <c r="F6" s="417"/>
      <c r="G6" s="417"/>
      <c r="H6" s="417"/>
      <c r="I6" s="417"/>
      <c r="J6" s="417"/>
      <c r="K6" s="417"/>
      <c r="L6" s="417"/>
      <c r="M6" s="417"/>
      <c r="N6" s="417"/>
      <c r="O6" s="417"/>
      <c r="P6" s="417"/>
      <c r="Q6" s="417"/>
    </row>
    <row r="7" spans="1:26" ht="24" customHeight="1" x14ac:dyDescent="0.25">
      <c r="A7" s="92">
        <v>7</v>
      </c>
      <c r="B7" s="417" t="s">
        <v>208</v>
      </c>
      <c r="C7" s="417"/>
      <c r="D7" s="417"/>
      <c r="E7" s="417"/>
      <c r="F7" s="417"/>
      <c r="G7" s="417"/>
      <c r="H7" s="417"/>
      <c r="I7" s="417"/>
      <c r="J7" s="417"/>
      <c r="K7" s="417"/>
      <c r="L7" s="417"/>
      <c r="M7" s="417"/>
      <c r="N7" s="417"/>
      <c r="O7" s="417"/>
      <c r="P7" s="417"/>
      <c r="Q7" s="417"/>
    </row>
    <row r="8" spans="1:26" ht="36.75" customHeight="1" x14ac:dyDescent="0.25">
      <c r="A8" s="92">
        <v>8</v>
      </c>
      <c r="B8" s="417" t="s">
        <v>146</v>
      </c>
      <c r="C8" s="417"/>
      <c r="D8" s="417"/>
      <c r="E8" s="417"/>
      <c r="F8" s="417"/>
      <c r="G8" s="417"/>
      <c r="H8" s="417"/>
      <c r="I8" s="417"/>
      <c r="J8" s="417"/>
      <c r="K8" s="417"/>
      <c r="L8" s="417"/>
      <c r="M8" s="417"/>
      <c r="N8" s="417"/>
      <c r="O8" s="417"/>
      <c r="P8" s="417"/>
      <c r="Q8" s="417"/>
    </row>
    <row r="9" spans="1:26" ht="101.25" customHeight="1" x14ac:dyDescent="0.25">
      <c r="A9" s="92">
        <v>9</v>
      </c>
      <c r="B9" s="423" t="s">
        <v>363</v>
      </c>
      <c r="C9" s="417"/>
      <c r="D9" s="417"/>
      <c r="E9" s="417"/>
      <c r="F9" s="417"/>
      <c r="G9" s="417"/>
      <c r="H9" s="417"/>
      <c r="I9" s="417"/>
      <c r="J9" s="417"/>
      <c r="K9" s="417"/>
      <c r="L9" s="417"/>
      <c r="M9" s="417"/>
      <c r="N9" s="417"/>
      <c r="O9" s="417"/>
      <c r="P9" s="417"/>
      <c r="Q9" s="417"/>
    </row>
    <row r="10" spans="1:26" ht="81.75" customHeight="1" x14ac:dyDescent="0.25">
      <c r="A10" s="92">
        <v>10</v>
      </c>
      <c r="B10" s="417" t="s">
        <v>361</v>
      </c>
      <c r="C10" s="417"/>
      <c r="D10" s="417"/>
      <c r="E10" s="417"/>
      <c r="F10" s="417"/>
      <c r="G10" s="417"/>
      <c r="H10" s="417"/>
      <c r="I10" s="417"/>
      <c r="J10" s="417"/>
      <c r="K10" s="417"/>
      <c r="L10" s="417"/>
      <c r="M10" s="417"/>
      <c r="N10" s="417"/>
      <c r="O10" s="417"/>
      <c r="P10" s="417"/>
      <c r="Q10" s="417"/>
    </row>
    <row r="11" spans="1:26" ht="33" customHeight="1" x14ac:dyDescent="0.25">
      <c r="A11" s="51"/>
      <c r="B11" s="104"/>
      <c r="C11" s="104"/>
      <c r="D11" s="104"/>
      <c r="E11" s="159"/>
      <c r="F11" s="104"/>
      <c r="G11" s="159"/>
      <c r="H11" s="104"/>
      <c r="I11" s="104"/>
      <c r="J11" s="104"/>
      <c r="K11" s="104"/>
      <c r="L11" s="159"/>
      <c r="M11" s="104"/>
      <c r="N11" s="159"/>
      <c r="O11" s="104"/>
      <c r="P11" s="104"/>
      <c r="Q11" s="104"/>
    </row>
    <row r="12" spans="1:26" ht="39" customHeight="1" x14ac:dyDescent="0.25">
      <c r="A12" s="418" t="s">
        <v>367</v>
      </c>
      <c r="B12" s="418"/>
      <c r="C12" s="418"/>
      <c r="D12" s="418"/>
      <c r="E12" s="418"/>
      <c r="F12" s="418"/>
      <c r="G12" s="418"/>
      <c r="H12" s="418"/>
      <c r="I12" s="418"/>
      <c r="J12" s="418"/>
      <c r="K12" s="418"/>
      <c r="L12" s="418"/>
      <c r="M12" s="418"/>
      <c r="N12" s="418"/>
      <c r="O12" s="418"/>
      <c r="P12" s="418"/>
      <c r="Q12" s="418"/>
      <c r="R12" s="418"/>
      <c r="S12" s="418"/>
      <c r="T12" s="418"/>
      <c r="U12" s="418"/>
      <c r="V12"/>
      <c r="W12"/>
    </row>
    <row r="13" spans="1:26" ht="30" customHeight="1" thickBot="1" x14ac:dyDescent="0.3">
      <c r="A13" s="408" t="s">
        <v>40</v>
      </c>
      <c r="B13" s="408"/>
      <c r="C13" s="408"/>
      <c r="D13" s="408"/>
      <c r="E13" s="408"/>
      <c r="F13" s="408"/>
      <c r="G13" s="408"/>
      <c r="H13" s="408"/>
      <c r="I13" s="408"/>
      <c r="J13" s="408"/>
      <c r="K13" s="408"/>
      <c r="L13" s="408"/>
      <c r="M13" s="408"/>
      <c r="N13" s="408"/>
      <c r="O13" s="408"/>
      <c r="P13" s="424" t="s">
        <v>206</v>
      </c>
      <c r="Q13" s="424"/>
      <c r="R13" s="424"/>
      <c r="S13" s="424"/>
      <c r="T13" s="424"/>
      <c r="U13" s="424"/>
      <c r="V13" s="424"/>
      <c r="W13" s="424"/>
    </row>
    <row r="14" spans="1:26" ht="35.25" customHeight="1" x14ac:dyDescent="0.25">
      <c r="A14" s="419" t="s">
        <v>56</v>
      </c>
      <c r="B14" s="421" t="s">
        <v>57</v>
      </c>
      <c r="C14" s="421" t="s">
        <v>352</v>
      </c>
      <c r="D14" s="421" t="s">
        <v>353</v>
      </c>
      <c r="E14" s="209"/>
      <c r="F14" s="421" t="s">
        <v>127</v>
      </c>
      <c r="G14" s="421"/>
      <c r="H14" s="421"/>
      <c r="I14" s="411" t="s">
        <v>335</v>
      </c>
      <c r="J14" s="411" t="s">
        <v>354</v>
      </c>
      <c r="K14" s="411" t="s">
        <v>128</v>
      </c>
      <c r="L14" s="413" t="s">
        <v>129</v>
      </c>
      <c r="M14" s="414"/>
      <c r="N14" s="414"/>
      <c r="O14" s="415"/>
      <c r="P14" s="409" t="s">
        <v>359</v>
      </c>
      <c r="Q14" s="409" t="s">
        <v>360</v>
      </c>
      <c r="R14" s="409" t="s">
        <v>142</v>
      </c>
      <c r="S14" s="409"/>
      <c r="T14" s="409" t="s">
        <v>143</v>
      </c>
      <c r="U14" s="409"/>
      <c r="V14" s="409" t="s">
        <v>144</v>
      </c>
      <c r="W14" s="416"/>
    </row>
    <row r="15" spans="1:26" ht="51" customHeight="1" thickBot="1" x14ac:dyDescent="0.3">
      <c r="A15" s="420"/>
      <c r="B15" s="422"/>
      <c r="C15" s="422"/>
      <c r="D15" s="422"/>
      <c r="E15" s="210" t="s">
        <v>333</v>
      </c>
      <c r="F15" s="210" t="s">
        <v>101</v>
      </c>
      <c r="G15" s="210" t="s">
        <v>333</v>
      </c>
      <c r="H15" s="211" t="s">
        <v>102</v>
      </c>
      <c r="I15" s="412"/>
      <c r="J15" s="412"/>
      <c r="K15" s="412"/>
      <c r="L15" s="212" t="s">
        <v>332</v>
      </c>
      <c r="M15" s="212" t="s">
        <v>357</v>
      </c>
      <c r="N15" s="212" t="s">
        <v>355</v>
      </c>
      <c r="O15" s="212" t="s">
        <v>356</v>
      </c>
      <c r="P15" s="410"/>
      <c r="Q15" s="410"/>
      <c r="R15" s="212" t="s">
        <v>103</v>
      </c>
      <c r="S15" s="212" t="s">
        <v>137</v>
      </c>
      <c r="T15" s="212" t="s">
        <v>103</v>
      </c>
      <c r="U15" s="212" t="s">
        <v>137</v>
      </c>
      <c r="V15" s="212" t="s">
        <v>103</v>
      </c>
      <c r="W15" s="213" t="s">
        <v>137</v>
      </c>
    </row>
    <row r="16" spans="1:26" ht="195" x14ac:dyDescent="0.25">
      <c r="A16" s="227" t="s">
        <v>368</v>
      </c>
      <c r="B16" s="228" t="s">
        <v>149</v>
      </c>
      <c r="C16" s="229" t="s">
        <v>369</v>
      </c>
      <c r="D16" s="225" t="s">
        <v>462</v>
      </c>
      <c r="E16" s="214">
        <v>1</v>
      </c>
      <c r="F16" s="230" t="s">
        <v>370</v>
      </c>
      <c r="G16" s="231">
        <v>1</v>
      </c>
      <c r="H16" s="231" t="s">
        <v>371</v>
      </c>
      <c r="I16" s="232" t="s">
        <v>422</v>
      </c>
      <c r="J16" s="270">
        <v>7548</v>
      </c>
      <c r="K16" s="271" t="s">
        <v>440</v>
      </c>
      <c r="L16" s="272">
        <v>1</v>
      </c>
      <c r="M16" s="235" t="s">
        <v>441</v>
      </c>
      <c r="N16" s="273">
        <v>247694</v>
      </c>
      <c r="O16" s="273">
        <v>432</v>
      </c>
      <c r="P16" s="274">
        <v>366</v>
      </c>
      <c r="Q16" s="271">
        <v>6562099.8299999991</v>
      </c>
      <c r="R16" s="275">
        <v>0.25</v>
      </c>
      <c r="S16" s="276">
        <f>Q16/3</f>
        <v>2187366.61</v>
      </c>
      <c r="T16" s="277">
        <v>0.45</v>
      </c>
      <c r="U16" s="276">
        <v>2472379.2199999993</v>
      </c>
      <c r="V16" s="278">
        <v>30</v>
      </c>
      <c r="W16" s="276">
        <v>1902354</v>
      </c>
      <c r="X16" s="220">
        <f>S16+U16+W16</f>
        <v>6562099.8299999991</v>
      </c>
      <c r="Y16" s="220">
        <f>SUM(S16+U16)</f>
        <v>4659745.8299999991</v>
      </c>
      <c r="Z16" s="221">
        <f>Q16-Y16</f>
        <v>1902354</v>
      </c>
    </row>
    <row r="17" spans="1:26" ht="216.75" x14ac:dyDescent="0.25">
      <c r="A17" s="239" t="s">
        <v>372</v>
      </c>
      <c r="B17" s="240" t="s">
        <v>374</v>
      </c>
      <c r="C17" s="241" t="s">
        <v>373</v>
      </c>
      <c r="D17" s="225" t="s">
        <v>463</v>
      </c>
      <c r="E17" s="150">
        <v>2</v>
      </c>
      <c r="F17" s="230" t="s">
        <v>375</v>
      </c>
      <c r="G17" s="145">
        <v>2</v>
      </c>
      <c r="H17" s="230" t="s">
        <v>376</v>
      </c>
      <c r="I17" s="242" t="s">
        <v>423</v>
      </c>
      <c r="J17" s="279">
        <v>7548</v>
      </c>
      <c r="K17" s="271" t="s">
        <v>440</v>
      </c>
      <c r="L17" s="272">
        <v>2</v>
      </c>
      <c r="M17" s="245" t="s">
        <v>442</v>
      </c>
      <c r="N17" s="273">
        <v>247467</v>
      </c>
      <c r="O17" s="273">
        <v>423</v>
      </c>
      <c r="P17" s="274">
        <v>366</v>
      </c>
      <c r="Q17" s="280">
        <v>1413378.6002199999</v>
      </c>
      <c r="R17" s="275">
        <v>0.22</v>
      </c>
      <c r="S17" s="276">
        <f t="shared" ref="S17:S30" si="0">Q17/3</f>
        <v>471126.20007333328</v>
      </c>
      <c r="T17" s="277">
        <v>0.35</v>
      </c>
      <c r="U17" s="276">
        <v>376242</v>
      </c>
      <c r="V17" s="278">
        <v>43</v>
      </c>
      <c r="W17" s="276">
        <v>566010.40014666668</v>
      </c>
      <c r="X17" s="220">
        <f t="shared" ref="X17:X33" si="1">S17+U17+W17</f>
        <v>1413378.6002199999</v>
      </c>
      <c r="Y17" s="220">
        <f t="shared" ref="Y17:Y33" si="2">SUM(S17+U17)</f>
        <v>847368.20007333322</v>
      </c>
      <c r="Z17" s="221">
        <f t="shared" ref="Z17:Z33" si="3">Q17-Y17</f>
        <v>566010.40014666668</v>
      </c>
    </row>
    <row r="18" spans="1:26" ht="165" x14ac:dyDescent="0.25">
      <c r="A18" s="239" t="s">
        <v>380</v>
      </c>
      <c r="B18" s="250" t="s">
        <v>386</v>
      </c>
      <c r="C18" s="241" t="s">
        <v>381</v>
      </c>
      <c r="D18" s="225" t="s">
        <v>464</v>
      </c>
      <c r="E18" s="150">
        <v>3</v>
      </c>
      <c r="F18" s="230" t="s">
        <v>382</v>
      </c>
      <c r="G18" s="145">
        <v>3</v>
      </c>
      <c r="H18" s="230" t="s">
        <v>383</v>
      </c>
      <c r="I18" s="251" t="s">
        <v>424</v>
      </c>
      <c r="J18" s="281">
        <v>7548</v>
      </c>
      <c r="K18" s="271" t="s">
        <v>440</v>
      </c>
      <c r="L18" s="272">
        <v>3</v>
      </c>
      <c r="M18" s="252" t="s">
        <v>443</v>
      </c>
      <c r="N18" s="273">
        <v>247477</v>
      </c>
      <c r="O18" s="273">
        <v>424</v>
      </c>
      <c r="P18" s="274">
        <v>366</v>
      </c>
      <c r="Q18" s="280">
        <v>2942635.83</v>
      </c>
      <c r="R18" s="275">
        <v>0.28000000000000003</v>
      </c>
      <c r="S18" s="276">
        <f t="shared" si="0"/>
        <v>980878.61</v>
      </c>
      <c r="T18" s="277">
        <v>0.42</v>
      </c>
      <c r="U18" s="276">
        <v>870236</v>
      </c>
      <c r="V18" s="278">
        <v>30</v>
      </c>
      <c r="W18" s="276">
        <v>1091521.2200000002</v>
      </c>
      <c r="X18" s="220">
        <f t="shared" si="1"/>
        <v>2942635.83</v>
      </c>
      <c r="Y18" s="220">
        <f t="shared" si="2"/>
        <v>1851114.6099999999</v>
      </c>
      <c r="Z18" s="221">
        <f t="shared" si="3"/>
        <v>1091521.2200000002</v>
      </c>
    </row>
    <row r="19" spans="1:26" ht="120" x14ac:dyDescent="0.25">
      <c r="A19" s="239" t="s">
        <v>385</v>
      </c>
      <c r="B19" s="147" t="s">
        <v>149</v>
      </c>
      <c r="C19" s="241" t="s">
        <v>387</v>
      </c>
      <c r="D19" s="226" t="s">
        <v>384</v>
      </c>
      <c r="E19" s="150">
        <v>4</v>
      </c>
      <c r="F19" s="230" t="s">
        <v>388</v>
      </c>
      <c r="G19" s="246">
        <v>4</v>
      </c>
      <c r="H19" s="230" t="s">
        <v>389</v>
      </c>
      <c r="I19" s="253" t="s">
        <v>390</v>
      </c>
      <c r="J19" s="282">
        <v>5344</v>
      </c>
      <c r="K19" s="271" t="s">
        <v>440</v>
      </c>
      <c r="L19" s="272">
        <v>4</v>
      </c>
      <c r="M19" s="146" t="s">
        <v>444</v>
      </c>
      <c r="N19" s="273">
        <v>247484</v>
      </c>
      <c r="O19" s="273">
        <v>425</v>
      </c>
      <c r="P19" s="274">
        <v>366</v>
      </c>
      <c r="Q19" s="280">
        <v>669597.15</v>
      </c>
      <c r="R19" s="275">
        <v>0.2</v>
      </c>
      <c r="S19" s="276">
        <f t="shared" si="0"/>
        <v>223199.05000000002</v>
      </c>
      <c r="T19" s="277">
        <v>0.35</v>
      </c>
      <c r="U19" s="276">
        <v>220365</v>
      </c>
      <c r="V19" s="278">
        <v>45</v>
      </c>
      <c r="W19" s="276">
        <v>226033.09999999998</v>
      </c>
      <c r="X19" s="220">
        <f t="shared" si="1"/>
        <v>669597.15</v>
      </c>
      <c r="Y19" s="220">
        <f t="shared" si="2"/>
        <v>443564.05000000005</v>
      </c>
      <c r="Z19" s="221">
        <f t="shared" si="3"/>
        <v>226033.09999999998</v>
      </c>
    </row>
    <row r="20" spans="1:26" ht="135" x14ac:dyDescent="0.25">
      <c r="A20" s="239" t="s">
        <v>392</v>
      </c>
      <c r="B20" s="254" t="s">
        <v>170</v>
      </c>
      <c r="C20" s="241" t="s">
        <v>154</v>
      </c>
      <c r="D20" s="226" t="s">
        <v>384</v>
      </c>
      <c r="E20" s="150">
        <v>5</v>
      </c>
      <c r="F20" s="145" t="s">
        <v>393</v>
      </c>
      <c r="G20" s="246">
        <v>5</v>
      </c>
      <c r="H20" s="230" t="s">
        <v>393</v>
      </c>
      <c r="I20" s="253" t="s">
        <v>394</v>
      </c>
      <c r="J20" s="282">
        <v>5344</v>
      </c>
      <c r="K20" s="271" t="s">
        <v>440</v>
      </c>
      <c r="L20" s="272">
        <v>5</v>
      </c>
      <c r="M20" s="146" t="s">
        <v>445</v>
      </c>
      <c r="N20" s="273">
        <v>255565</v>
      </c>
      <c r="O20" s="273">
        <v>443</v>
      </c>
      <c r="P20" s="274">
        <v>366</v>
      </c>
      <c r="Q20" s="280">
        <v>202000</v>
      </c>
      <c r="R20" s="275">
        <v>0.15</v>
      </c>
      <c r="S20" s="276">
        <f t="shared" si="0"/>
        <v>67333.333333333328</v>
      </c>
      <c r="T20" s="277">
        <v>0.42</v>
      </c>
      <c r="U20" s="276">
        <v>68900</v>
      </c>
      <c r="V20" s="278">
        <v>43</v>
      </c>
      <c r="W20" s="276">
        <v>65766.666666666686</v>
      </c>
      <c r="X20" s="220">
        <f t="shared" si="1"/>
        <v>202000</v>
      </c>
      <c r="Y20" s="220">
        <f t="shared" si="2"/>
        <v>136233.33333333331</v>
      </c>
      <c r="Z20" s="221">
        <f t="shared" si="3"/>
        <v>65766.666666666686</v>
      </c>
    </row>
    <row r="21" spans="1:26" ht="152.25" customHeight="1" x14ac:dyDescent="0.25">
      <c r="A21" s="239" t="s">
        <v>396</v>
      </c>
      <c r="B21" s="255" t="s">
        <v>397</v>
      </c>
      <c r="C21" s="241" t="s">
        <v>398</v>
      </c>
      <c r="D21" s="226" t="s">
        <v>384</v>
      </c>
      <c r="E21" s="150">
        <v>6</v>
      </c>
      <c r="F21" s="145" t="s">
        <v>399</v>
      </c>
      <c r="G21" s="246">
        <v>6</v>
      </c>
      <c r="H21" s="230" t="s">
        <v>399</v>
      </c>
      <c r="I21" s="253" t="s">
        <v>425</v>
      </c>
      <c r="J21" s="282">
        <v>7548</v>
      </c>
      <c r="K21" s="271" t="s">
        <v>440</v>
      </c>
      <c r="L21" s="272">
        <v>6</v>
      </c>
      <c r="M21" s="145" t="s">
        <v>446</v>
      </c>
      <c r="N21" s="273">
        <v>255229</v>
      </c>
      <c r="O21" s="273">
        <v>437</v>
      </c>
      <c r="P21" s="274">
        <v>366</v>
      </c>
      <c r="Q21" s="280">
        <v>1906596.83</v>
      </c>
      <c r="R21" s="275">
        <v>0.2</v>
      </c>
      <c r="S21" s="276">
        <f t="shared" si="0"/>
        <v>635532.27666666673</v>
      </c>
      <c r="T21" s="277">
        <v>0.35</v>
      </c>
      <c r="U21" s="276">
        <v>563242</v>
      </c>
      <c r="V21" s="278">
        <v>45</v>
      </c>
      <c r="W21" s="276">
        <v>707822.55333333323</v>
      </c>
      <c r="X21" s="220">
        <f t="shared" si="1"/>
        <v>1906596.83</v>
      </c>
      <c r="Y21" s="220">
        <f t="shared" si="2"/>
        <v>1198774.2766666668</v>
      </c>
      <c r="Z21" s="221">
        <f t="shared" si="3"/>
        <v>707822.55333333323</v>
      </c>
    </row>
    <row r="22" spans="1:26" ht="105" x14ac:dyDescent="0.25">
      <c r="A22" s="312" t="s">
        <v>400</v>
      </c>
      <c r="B22" s="377" t="s">
        <v>397</v>
      </c>
      <c r="C22" s="378" t="s">
        <v>398</v>
      </c>
      <c r="D22" s="405" t="s">
        <v>384</v>
      </c>
      <c r="E22" s="315">
        <v>7</v>
      </c>
      <c r="F22" s="315" t="s">
        <v>412</v>
      </c>
      <c r="G22" s="324">
        <v>7</v>
      </c>
      <c r="H22" s="321" t="s">
        <v>401</v>
      </c>
      <c r="I22" s="253" t="s">
        <v>407</v>
      </c>
      <c r="J22" s="282">
        <v>4491</v>
      </c>
      <c r="K22" s="271" t="s">
        <v>440</v>
      </c>
      <c r="L22" s="272">
        <v>7</v>
      </c>
      <c r="M22" s="256" t="s">
        <v>402</v>
      </c>
      <c r="N22" s="273">
        <v>247532</v>
      </c>
      <c r="O22" s="273">
        <v>427</v>
      </c>
      <c r="P22" s="274">
        <v>366</v>
      </c>
      <c r="Q22" s="280">
        <v>1753267.9120589998</v>
      </c>
      <c r="R22" s="275">
        <v>0.21</v>
      </c>
      <c r="S22" s="276">
        <f t="shared" si="0"/>
        <v>584422.63735299988</v>
      </c>
      <c r="T22" s="277">
        <v>0.28000000000000003</v>
      </c>
      <c r="U22" s="276">
        <v>498654</v>
      </c>
      <c r="V22" s="278">
        <v>51</v>
      </c>
      <c r="W22" s="276">
        <v>670191.274706</v>
      </c>
      <c r="X22" s="220">
        <f t="shared" si="1"/>
        <v>1753267.9120589998</v>
      </c>
      <c r="Y22" s="220">
        <f t="shared" si="2"/>
        <v>1083076.6373529998</v>
      </c>
      <c r="Z22" s="221">
        <f t="shared" si="3"/>
        <v>670191.274706</v>
      </c>
    </row>
    <row r="23" spans="1:26" ht="120" x14ac:dyDescent="0.25">
      <c r="A23" s="314"/>
      <c r="B23" s="377"/>
      <c r="C23" s="379"/>
      <c r="D23" s="406"/>
      <c r="E23" s="317"/>
      <c r="F23" s="317"/>
      <c r="G23" s="325"/>
      <c r="H23" s="323"/>
      <c r="I23" s="253" t="s">
        <v>426</v>
      </c>
      <c r="J23" s="270">
        <v>6368</v>
      </c>
      <c r="K23" s="271" t="s">
        <v>440</v>
      </c>
      <c r="L23" s="272">
        <v>8</v>
      </c>
      <c r="M23" s="256" t="s">
        <v>451</v>
      </c>
      <c r="N23" s="273">
        <v>255557</v>
      </c>
      <c r="O23" s="273">
        <v>442</v>
      </c>
      <c r="P23" s="274">
        <v>366</v>
      </c>
      <c r="Q23" s="280">
        <v>278200</v>
      </c>
      <c r="R23" s="275">
        <v>0.23</v>
      </c>
      <c r="S23" s="276">
        <f t="shared" si="0"/>
        <v>92733.333333333328</v>
      </c>
      <c r="T23" s="277">
        <v>0.3</v>
      </c>
      <c r="U23" s="276">
        <v>85632</v>
      </c>
      <c r="V23" s="278">
        <v>47</v>
      </c>
      <c r="W23" s="276">
        <v>99834.666666666686</v>
      </c>
      <c r="X23" s="220">
        <f t="shared" si="1"/>
        <v>278200</v>
      </c>
      <c r="Y23" s="220">
        <f t="shared" si="2"/>
        <v>178365.33333333331</v>
      </c>
      <c r="Z23" s="221">
        <f t="shared" si="3"/>
        <v>99834.666666666686</v>
      </c>
    </row>
    <row r="24" spans="1:26" ht="120" x14ac:dyDescent="0.25">
      <c r="A24" s="312" t="s">
        <v>405</v>
      </c>
      <c r="B24" s="326" t="s">
        <v>403</v>
      </c>
      <c r="C24" s="315" t="s">
        <v>404</v>
      </c>
      <c r="D24" s="405" t="s">
        <v>384</v>
      </c>
      <c r="E24" s="315">
        <v>8</v>
      </c>
      <c r="F24" s="321" t="s">
        <v>406</v>
      </c>
      <c r="G24" s="324">
        <v>8</v>
      </c>
      <c r="H24" s="315" t="s">
        <v>406</v>
      </c>
      <c r="I24" s="253" t="s">
        <v>427</v>
      </c>
      <c r="J24" s="270">
        <v>7548</v>
      </c>
      <c r="K24" s="271" t="s">
        <v>440</v>
      </c>
      <c r="L24" s="272">
        <v>9</v>
      </c>
      <c r="M24" s="145" t="s">
        <v>449</v>
      </c>
      <c r="N24" s="273">
        <v>255470</v>
      </c>
      <c r="O24" s="273">
        <v>438</v>
      </c>
      <c r="P24" s="274">
        <v>366</v>
      </c>
      <c r="Q24" s="280">
        <v>524383.01317199995</v>
      </c>
      <c r="R24" s="275">
        <v>0.24</v>
      </c>
      <c r="S24" s="276">
        <f t="shared" si="0"/>
        <v>174794.33772399998</v>
      </c>
      <c r="T24" s="277">
        <v>0.35</v>
      </c>
      <c r="U24" s="276">
        <v>160235</v>
      </c>
      <c r="V24" s="278">
        <v>41</v>
      </c>
      <c r="W24" s="276">
        <v>189353.67544799997</v>
      </c>
      <c r="X24" s="220">
        <f t="shared" si="1"/>
        <v>524383.01317199995</v>
      </c>
      <c r="Y24" s="220">
        <f t="shared" si="2"/>
        <v>335029.33772399998</v>
      </c>
      <c r="Z24" s="221">
        <f t="shared" si="3"/>
        <v>189353.67544799997</v>
      </c>
    </row>
    <row r="25" spans="1:26" ht="129" customHeight="1" x14ac:dyDescent="0.25">
      <c r="A25" s="313"/>
      <c r="B25" s="404"/>
      <c r="C25" s="316"/>
      <c r="D25" s="406"/>
      <c r="E25" s="316"/>
      <c r="F25" s="322"/>
      <c r="G25" s="403"/>
      <c r="H25" s="316"/>
      <c r="I25" s="253" t="s">
        <v>460</v>
      </c>
      <c r="J25" s="279">
        <v>313</v>
      </c>
      <c r="K25" s="271" t="s">
        <v>440</v>
      </c>
      <c r="L25" s="272">
        <v>10</v>
      </c>
      <c r="M25" s="145" t="s">
        <v>461</v>
      </c>
      <c r="N25" s="273">
        <v>211655</v>
      </c>
      <c r="O25" s="273">
        <v>326</v>
      </c>
      <c r="P25" s="274">
        <v>60</v>
      </c>
      <c r="Q25" s="280">
        <v>895000</v>
      </c>
      <c r="R25" s="275">
        <v>1</v>
      </c>
      <c r="S25" s="276">
        <f>Q25</f>
        <v>895000</v>
      </c>
      <c r="T25" s="277">
        <v>0</v>
      </c>
      <c r="U25" s="276">
        <v>0</v>
      </c>
      <c r="V25" s="278">
        <v>0</v>
      </c>
      <c r="W25" s="276">
        <v>0</v>
      </c>
      <c r="X25" s="220">
        <f t="shared" si="1"/>
        <v>895000</v>
      </c>
      <c r="Y25" s="220">
        <f t="shared" si="2"/>
        <v>895000</v>
      </c>
      <c r="Z25" s="221">
        <f t="shared" si="3"/>
        <v>0</v>
      </c>
    </row>
    <row r="26" spans="1:26" ht="120" x14ac:dyDescent="0.25">
      <c r="A26" s="314"/>
      <c r="B26" s="327"/>
      <c r="C26" s="317"/>
      <c r="D26" s="405" t="s">
        <v>384</v>
      </c>
      <c r="E26" s="317"/>
      <c r="F26" s="323"/>
      <c r="G26" s="325"/>
      <c r="H26" s="317"/>
      <c r="I26" s="253" t="s">
        <v>428</v>
      </c>
      <c r="J26" s="279">
        <v>7548</v>
      </c>
      <c r="K26" s="271" t="s">
        <v>440</v>
      </c>
      <c r="L26" s="272">
        <v>11</v>
      </c>
      <c r="M26" s="145" t="s">
        <v>408</v>
      </c>
      <c r="N26" s="273">
        <v>247465</v>
      </c>
      <c r="O26" s="273">
        <v>422</v>
      </c>
      <c r="P26" s="274">
        <v>366</v>
      </c>
      <c r="Q26" s="280">
        <v>490406.92</v>
      </c>
      <c r="R26" s="275">
        <v>0.28000000000000003</v>
      </c>
      <c r="S26" s="276">
        <f t="shared" si="0"/>
        <v>163468.97333333333</v>
      </c>
      <c r="T26" s="277">
        <v>0.42</v>
      </c>
      <c r="U26" s="276">
        <v>125632</v>
      </c>
      <c r="V26" s="278">
        <v>30</v>
      </c>
      <c r="W26" s="276">
        <v>201305.94666666666</v>
      </c>
      <c r="X26" s="220">
        <f t="shared" si="1"/>
        <v>490406.92</v>
      </c>
      <c r="Y26" s="220">
        <f t="shared" si="2"/>
        <v>289100.97333333333</v>
      </c>
      <c r="Z26" s="221">
        <f t="shared" si="3"/>
        <v>201305.94666666666</v>
      </c>
    </row>
    <row r="27" spans="1:26" ht="105" x14ac:dyDescent="0.25">
      <c r="A27" s="312" t="s">
        <v>409</v>
      </c>
      <c r="B27" s="315" t="s">
        <v>410</v>
      </c>
      <c r="C27" s="315" t="s">
        <v>411</v>
      </c>
      <c r="D27" s="407"/>
      <c r="E27" s="315">
        <v>9</v>
      </c>
      <c r="F27" s="321" t="s">
        <v>413</v>
      </c>
      <c r="G27" s="321">
        <v>9</v>
      </c>
      <c r="H27" s="315" t="s">
        <v>413</v>
      </c>
      <c r="I27" s="253" t="s">
        <v>419</v>
      </c>
      <c r="J27" s="281">
        <v>5344</v>
      </c>
      <c r="K27" s="271" t="s">
        <v>440</v>
      </c>
      <c r="L27" s="272">
        <v>12</v>
      </c>
      <c r="M27" s="145" t="s">
        <v>447</v>
      </c>
      <c r="N27" s="273">
        <v>255505</v>
      </c>
      <c r="O27" s="273">
        <v>440</v>
      </c>
      <c r="P27" s="274">
        <v>366</v>
      </c>
      <c r="Q27" s="280">
        <v>332962.46999999997</v>
      </c>
      <c r="R27" s="275">
        <v>0.28999999999999998</v>
      </c>
      <c r="S27" s="276">
        <f t="shared" si="0"/>
        <v>110987.48999999999</v>
      </c>
      <c r="T27" s="277">
        <v>0.45</v>
      </c>
      <c r="U27" s="276">
        <v>109654</v>
      </c>
      <c r="V27" s="278">
        <v>26</v>
      </c>
      <c r="W27" s="276">
        <v>112320.97999999998</v>
      </c>
      <c r="X27" s="220">
        <f t="shared" si="1"/>
        <v>332962.46999999997</v>
      </c>
      <c r="Y27" s="220">
        <f t="shared" si="2"/>
        <v>220641.49</v>
      </c>
      <c r="Z27" s="221">
        <f t="shared" si="3"/>
        <v>112320.97999999998</v>
      </c>
    </row>
    <row r="28" spans="1:26" ht="129.75" customHeight="1" x14ac:dyDescent="0.25">
      <c r="A28" s="313"/>
      <c r="B28" s="316"/>
      <c r="C28" s="316"/>
      <c r="D28" s="406"/>
      <c r="E28" s="316"/>
      <c r="F28" s="322"/>
      <c r="G28" s="322"/>
      <c r="H28" s="316"/>
      <c r="I28" s="253" t="s">
        <v>420</v>
      </c>
      <c r="J28" s="282">
        <v>4491</v>
      </c>
      <c r="K28" s="271" t="s">
        <v>440</v>
      </c>
      <c r="L28" s="272">
        <v>13</v>
      </c>
      <c r="M28" s="145" t="s">
        <v>450</v>
      </c>
      <c r="N28" s="273">
        <v>255551</v>
      </c>
      <c r="O28" s="273">
        <v>441</v>
      </c>
      <c r="P28" s="274">
        <v>366</v>
      </c>
      <c r="Q28" s="280">
        <v>2597405</v>
      </c>
      <c r="R28" s="275">
        <v>0.3</v>
      </c>
      <c r="S28" s="276">
        <f t="shared" si="0"/>
        <v>865801.66666666663</v>
      </c>
      <c r="T28" s="277">
        <v>0.42</v>
      </c>
      <c r="U28" s="276">
        <v>786956</v>
      </c>
      <c r="V28" s="278">
        <v>72</v>
      </c>
      <c r="W28" s="276">
        <v>944647.33333333349</v>
      </c>
      <c r="X28" s="220">
        <f t="shared" si="1"/>
        <v>2597405</v>
      </c>
      <c r="Y28" s="220">
        <f t="shared" si="2"/>
        <v>1652757.6666666665</v>
      </c>
      <c r="Z28" s="221">
        <f t="shared" si="3"/>
        <v>944647.33333333349</v>
      </c>
    </row>
    <row r="29" spans="1:26" ht="96.75" customHeight="1" x14ac:dyDescent="0.25">
      <c r="A29" s="314"/>
      <c r="B29" s="317"/>
      <c r="C29" s="317"/>
      <c r="D29" s="283" t="s">
        <v>465</v>
      </c>
      <c r="E29" s="317"/>
      <c r="F29" s="323"/>
      <c r="G29" s="323"/>
      <c r="H29" s="317"/>
      <c r="I29" s="253" t="s">
        <v>421</v>
      </c>
      <c r="J29" s="282">
        <v>7548</v>
      </c>
      <c r="K29" s="271" t="s">
        <v>440</v>
      </c>
      <c r="L29" s="272">
        <v>14</v>
      </c>
      <c r="M29" s="145" t="s">
        <v>448</v>
      </c>
      <c r="N29" s="273">
        <v>255486</v>
      </c>
      <c r="O29" s="273">
        <v>439</v>
      </c>
      <c r="P29" s="274">
        <v>366</v>
      </c>
      <c r="Q29" s="280">
        <v>534402.85</v>
      </c>
      <c r="R29" s="275">
        <v>0.25</v>
      </c>
      <c r="S29" s="276">
        <f t="shared" si="0"/>
        <v>178134.28333333333</v>
      </c>
      <c r="T29" s="277">
        <v>0.43</v>
      </c>
      <c r="U29" s="276">
        <v>168957</v>
      </c>
      <c r="V29" s="278">
        <v>68</v>
      </c>
      <c r="W29" s="276">
        <v>187311.56666666665</v>
      </c>
      <c r="X29" s="220">
        <f t="shared" si="1"/>
        <v>534402.85</v>
      </c>
      <c r="Y29" s="220">
        <f t="shared" si="2"/>
        <v>347091.28333333333</v>
      </c>
      <c r="Z29" s="221">
        <f t="shared" si="3"/>
        <v>187311.56666666665</v>
      </c>
    </row>
    <row r="30" spans="1:26" ht="315" x14ac:dyDescent="0.25">
      <c r="A30" s="239" t="s">
        <v>414</v>
      </c>
      <c r="B30" s="147" t="s">
        <v>403</v>
      </c>
      <c r="C30" s="147" t="s">
        <v>415</v>
      </c>
      <c r="D30" s="258"/>
      <c r="E30" s="150">
        <v>10</v>
      </c>
      <c r="F30" s="145" t="s">
        <v>417</v>
      </c>
      <c r="G30" s="145">
        <v>10</v>
      </c>
      <c r="H30" s="150" t="s">
        <v>418</v>
      </c>
      <c r="I30" s="253" t="s">
        <v>429</v>
      </c>
      <c r="J30" s="284">
        <v>5344</v>
      </c>
      <c r="K30" s="285" t="s">
        <v>440</v>
      </c>
      <c r="L30" s="286">
        <v>15</v>
      </c>
      <c r="M30" s="257" t="s">
        <v>416</v>
      </c>
      <c r="N30" s="287">
        <v>247489</v>
      </c>
      <c r="O30" s="288">
        <v>426</v>
      </c>
      <c r="P30" s="289">
        <v>366</v>
      </c>
      <c r="Q30" s="280">
        <v>316504.31</v>
      </c>
      <c r="R30" s="275">
        <v>0.35</v>
      </c>
      <c r="S30" s="276">
        <f t="shared" si="0"/>
        <v>105501.43666666666</v>
      </c>
      <c r="T30" s="277">
        <v>0.48</v>
      </c>
      <c r="U30" s="276">
        <v>98654</v>
      </c>
      <c r="V30" s="278">
        <v>17</v>
      </c>
      <c r="W30" s="276">
        <v>112348.87333333335</v>
      </c>
      <c r="X30" s="220">
        <f t="shared" si="1"/>
        <v>316504.31</v>
      </c>
      <c r="Y30" s="220">
        <f t="shared" si="2"/>
        <v>204155.43666666665</v>
      </c>
      <c r="Z30" s="221">
        <f t="shared" si="3"/>
        <v>112348.87333333335</v>
      </c>
    </row>
    <row r="31" spans="1:26" ht="159" customHeight="1" x14ac:dyDescent="0.25">
      <c r="A31" s="321" t="s">
        <v>452</v>
      </c>
      <c r="B31" s="315" t="s">
        <v>397</v>
      </c>
      <c r="C31" s="315" t="s">
        <v>453</v>
      </c>
      <c r="D31" s="400"/>
      <c r="E31" s="321">
        <v>11</v>
      </c>
      <c r="F31" s="394" t="s">
        <v>454</v>
      </c>
      <c r="G31" s="394"/>
      <c r="H31" s="321" t="s">
        <v>455</v>
      </c>
      <c r="I31" s="397" t="s">
        <v>456</v>
      </c>
      <c r="J31" s="290">
        <v>147</v>
      </c>
      <c r="K31" s="391" t="s">
        <v>440</v>
      </c>
      <c r="L31" s="286">
        <v>16</v>
      </c>
      <c r="M31" s="291" t="s">
        <v>457</v>
      </c>
      <c r="N31" s="273">
        <v>249544</v>
      </c>
      <c r="O31" s="273">
        <v>434</v>
      </c>
      <c r="P31" s="274">
        <v>740</v>
      </c>
      <c r="Q31" s="292">
        <v>899500</v>
      </c>
      <c r="R31" s="275">
        <v>0</v>
      </c>
      <c r="S31" s="276">
        <v>0</v>
      </c>
      <c r="T31" s="277">
        <v>1</v>
      </c>
      <c r="U31" s="276">
        <f>Q31</f>
        <v>899500</v>
      </c>
      <c r="V31" s="278">
        <v>0</v>
      </c>
      <c r="W31" s="276">
        <v>0</v>
      </c>
      <c r="X31" s="220">
        <f t="shared" si="1"/>
        <v>899500</v>
      </c>
      <c r="Y31" s="220">
        <f t="shared" si="2"/>
        <v>899500</v>
      </c>
      <c r="Z31" s="221">
        <f t="shared" si="3"/>
        <v>0</v>
      </c>
    </row>
    <row r="32" spans="1:26" ht="147.75" customHeight="1" x14ac:dyDescent="0.25">
      <c r="A32" s="322"/>
      <c r="B32" s="316"/>
      <c r="C32" s="316"/>
      <c r="D32" s="401"/>
      <c r="E32" s="322"/>
      <c r="F32" s="395"/>
      <c r="G32" s="395"/>
      <c r="H32" s="322"/>
      <c r="I32" s="398"/>
      <c r="J32" s="290">
        <v>1700</v>
      </c>
      <c r="K32" s="392"/>
      <c r="L32" s="286">
        <v>17</v>
      </c>
      <c r="M32" s="293" t="s">
        <v>458</v>
      </c>
      <c r="N32" s="273">
        <v>249554</v>
      </c>
      <c r="O32" s="273">
        <v>435</v>
      </c>
      <c r="P32" s="274">
        <v>740</v>
      </c>
      <c r="Q32" s="280">
        <v>899635</v>
      </c>
      <c r="R32" s="275">
        <v>1</v>
      </c>
      <c r="S32" s="276">
        <f>Q32</f>
        <v>899635</v>
      </c>
      <c r="T32" s="277">
        <v>0</v>
      </c>
      <c r="U32" s="276">
        <v>0</v>
      </c>
      <c r="V32" s="278">
        <v>0</v>
      </c>
      <c r="W32" s="276">
        <v>0</v>
      </c>
      <c r="X32" s="220">
        <f t="shared" si="1"/>
        <v>899635</v>
      </c>
      <c r="Y32" s="220">
        <f t="shared" si="2"/>
        <v>899635</v>
      </c>
      <c r="Z32" s="221">
        <f t="shared" si="3"/>
        <v>0</v>
      </c>
    </row>
    <row r="33" spans="1:26" ht="159.75" customHeight="1" x14ac:dyDescent="0.25">
      <c r="A33" s="323"/>
      <c r="B33" s="317"/>
      <c r="C33" s="317"/>
      <c r="D33" s="402"/>
      <c r="E33" s="323"/>
      <c r="F33" s="396"/>
      <c r="G33" s="396"/>
      <c r="H33" s="323"/>
      <c r="I33" s="399"/>
      <c r="J33" s="290">
        <v>350</v>
      </c>
      <c r="K33" s="393"/>
      <c r="L33" s="286">
        <v>18</v>
      </c>
      <c r="M33" s="291" t="s">
        <v>459</v>
      </c>
      <c r="N33" s="273">
        <v>249601</v>
      </c>
      <c r="O33" s="273">
        <v>436</v>
      </c>
      <c r="P33" s="274">
        <v>738</v>
      </c>
      <c r="Q33" s="280">
        <v>897000</v>
      </c>
      <c r="R33" s="275">
        <v>0</v>
      </c>
      <c r="S33" s="276">
        <v>0</v>
      </c>
      <c r="T33" s="277">
        <v>1</v>
      </c>
      <c r="U33" s="276">
        <f>Q33</f>
        <v>897000</v>
      </c>
      <c r="V33" s="278">
        <v>0</v>
      </c>
      <c r="W33" s="276">
        <v>0</v>
      </c>
      <c r="X33" s="220">
        <f t="shared" si="1"/>
        <v>897000</v>
      </c>
      <c r="Y33" s="220">
        <f t="shared" si="2"/>
        <v>897000</v>
      </c>
      <c r="Z33" s="221">
        <f t="shared" si="3"/>
        <v>0</v>
      </c>
    </row>
    <row r="34" spans="1:26" ht="55.5" customHeight="1" x14ac:dyDescent="0.25">
      <c r="A34" s="204"/>
      <c r="B34" s="97"/>
      <c r="C34" s="60"/>
      <c r="D34" s="60"/>
      <c r="E34" s="60"/>
      <c r="F34" s="107"/>
      <c r="G34" s="107"/>
      <c r="H34" s="108"/>
      <c r="I34" s="111"/>
      <c r="J34" s="109"/>
      <c r="K34" s="112"/>
      <c r="L34" s="112"/>
      <c r="M34" s="114"/>
      <c r="N34" s="114"/>
      <c r="O34" s="109"/>
      <c r="P34" s="218" t="s">
        <v>358</v>
      </c>
      <c r="Q34" s="219">
        <f>SUM(Q16:Q33)</f>
        <v>24114975.715450998</v>
      </c>
      <c r="R34" s="113"/>
      <c r="S34" s="110"/>
      <c r="T34" s="113"/>
      <c r="U34" s="110"/>
      <c r="V34" s="113"/>
      <c r="W34" s="110"/>
      <c r="X34" s="222"/>
      <c r="Y34" s="222"/>
      <c r="Z34" s="222"/>
    </row>
    <row r="35" spans="1:26" ht="30.75" customHeight="1" x14ac:dyDescent="0.25"/>
  </sheetData>
  <mergeCells count="61">
    <mergeCell ref="A1:Q1"/>
    <mergeCell ref="A2:B2"/>
    <mergeCell ref="B3:Q3"/>
    <mergeCell ref="B4:Q4"/>
    <mergeCell ref="B5:Q5"/>
    <mergeCell ref="T14:U14"/>
    <mergeCell ref="V14:W14"/>
    <mergeCell ref="J14:J15"/>
    <mergeCell ref="K14:K15"/>
    <mergeCell ref="B6:Q6"/>
    <mergeCell ref="A12:U12"/>
    <mergeCell ref="A14:A15"/>
    <mergeCell ref="B14:B15"/>
    <mergeCell ref="C14:C15"/>
    <mergeCell ref="D14:D15"/>
    <mergeCell ref="F14:H14"/>
    <mergeCell ref="B7:Q7"/>
    <mergeCell ref="B8:Q8"/>
    <mergeCell ref="B9:Q9"/>
    <mergeCell ref="B10:Q10"/>
    <mergeCell ref="P13:W13"/>
    <mergeCell ref="A13:O13"/>
    <mergeCell ref="P14:P15"/>
    <mergeCell ref="Q14:Q15"/>
    <mergeCell ref="R14:S14"/>
    <mergeCell ref="I14:I15"/>
    <mergeCell ref="L14:O14"/>
    <mergeCell ref="A27:A29"/>
    <mergeCell ref="B27:B29"/>
    <mergeCell ref="C27:C29"/>
    <mergeCell ref="E22:E23"/>
    <mergeCell ref="F22:F23"/>
    <mergeCell ref="E27:E29"/>
    <mergeCell ref="F27:F29"/>
    <mergeCell ref="A22:A23"/>
    <mergeCell ref="B22:B23"/>
    <mergeCell ref="C22:C23"/>
    <mergeCell ref="A24:A26"/>
    <mergeCell ref="B24:B26"/>
    <mergeCell ref="C24:C26"/>
    <mergeCell ref="D22:D23"/>
    <mergeCell ref="D24:D25"/>
    <mergeCell ref="D26:D28"/>
    <mergeCell ref="G22:G23"/>
    <mergeCell ref="H22:H23"/>
    <mergeCell ref="E24:E26"/>
    <mergeCell ref="F24:F26"/>
    <mergeCell ref="G24:G26"/>
    <mergeCell ref="H24:H26"/>
    <mergeCell ref="A31:A33"/>
    <mergeCell ref="B31:B33"/>
    <mergeCell ref="C31:C33"/>
    <mergeCell ref="D31:D33"/>
    <mergeCell ref="E31:E33"/>
    <mergeCell ref="G27:G29"/>
    <mergeCell ref="H27:H29"/>
    <mergeCell ref="K31:K33"/>
    <mergeCell ref="F31:F33"/>
    <mergeCell ref="G31:G33"/>
    <mergeCell ref="H31:H33"/>
    <mergeCell ref="I31:I33"/>
  </mergeCells>
  <phoneticPr fontId="6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I22"/>
  <sheetViews>
    <sheetView tabSelected="1" zoomScale="70" zoomScaleNormal="70" workbookViewId="0">
      <selection activeCell="M4" sqref="M4"/>
    </sheetView>
  </sheetViews>
  <sheetFormatPr baseColWidth="10" defaultRowHeight="15" x14ac:dyDescent="0.25"/>
  <cols>
    <col min="1" max="1" width="1.5703125" customWidth="1"/>
    <col min="2" max="2" width="33.42578125" customWidth="1"/>
    <col min="3" max="3" width="42.7109375" customWidth="1"/>
    <col min="4" max="4" width="21" customWidth="1"/>
    <col min="5" max="8" width="8.5703125" customWidth="1"/>
    <col min="9" max="9" width="33.42578125" customWidth="1"/>
  </cols>
  <sheetData>
    <row r="1" spans="2:9" ht="48.75" customHeight="1" x14ac:dyDescent="0.25">
      <c r="B1" s="202" t="s">
        <v>338</v>
      </c>
      <c r="C1" s="202"/>
      <c r="D1" s="202"/>
      <c r="E1" s="202"/>
      <c r="F1" s="202"/>
      <c r="G1" s="202"/>
      <c r="H1" s="202"/>
      <c r="I1" s="202"/>
    </row>
    <row r="3" spans="2:9" ht="44.25" customHeight="1" x14ac:dyDescent="0.25">
      <c r="B3" s="94" t="s">
        <v>47</v>
      </c>
      <c r="C3" s="429" t="s">
        <v>264</v>
      </c>
      <c r="D3" s="430"/>
      <c r="E3" s="430"/>
      <c r="F3" s="430"/>
      <c r="G3" s="430"/>
      <c r="H3" s="430"/>
      <c r="I3" s="431"/>
    </row>
    <row r="4" spans="2:9" ht="125.25" customHeight="1" x14ac:dyDescent="0.25">
      <c r="B4" s="95" t="s">
        <v>48</v>
      </c>
      <c r="C4" s="432" t="s">
        <v>336</v>
      </c>
      <c r="D4" s="432"/>
      <c r="E4" s="432"/>
      <c r="F4" s="432"/>
      <c r="G4" s="432"/>
      <c r="H4" s="432"/>
      <c r="I4" s="432"/>
    </row>
    <row r="6" spans="2:9" ht="18.75" x14ac:dyDescent="0.25">
      <c r="B6" s="122" t="s">
        <v>468</v>
      </c>
      <c r="C6" s="122"/>
      <c r="D6" s="122"/>
      <c r="E6" s="122"/>
      <c r="F6" s="122"/>
      <c r="G6" s="122"/>
    </row>
    <row r="8" spans="2:9" ht="33.75" customHeight="1" x14ac:dyDescent="0.25">
      <c r="B8" s="433" t="s">
        <v>339</v>
      </c>
      <c r="C8" s="434"/>
      <c r="D8" s="434"/>
      <c r="E8" s="434"/>
      <c r="F8" s="434"/>
      <c r="G8" s="434"/>
      <c r="H8" s="434"/>
      <c r="I8" s="435"/>
    </row>
    <row r="9" spans="2:9" ht="27.75" customHeight="1" x14ac:dyDescent="0.25">
      <c r="B9" s="436" t="s">
        <v>337</v>
      </c>
      <c r="C9" s="437"/>
      <c r="D9" s="437"/>
      <c r="E9" s="437"/>
      <c r="F9" s="437"/>
      <c r="G9" s="437"/>
      <c r="H9" s="437"/>
      <c r="I9" s="438"/>
    </row>
    <row r="10" spans="2:9" ht="19.5" customHeight="1" x14ac:dyDescent="0.25">
      <c r="B10" s="427" t="s">
        <v>11</v>
      </c>
      <c r="C10" s="427"/>
      <c r="D10" s="428" t="s">
        <v>12</v>
      </c>
      <c r="E10" s="428"/>
      <c r="F10" s="428"/>
      <c r="G10" s="428"/>
      <c r="H10" s="428"/>
      <c r="I10" s="428"/>
    </row>
    <row r="11" spans="2:9" ht="31.5" x14ac:dyDescent="0.25">
      <c r="B11" s="123" t="s">
        <v>13</v>
      </c>
      <c r="C11" s="123" t="s">
        <v>0</v>
      </c>
      <c r="D11" s="105" t="s">
        <v>13</v>
      </c>
      <c r="E11" s="105" t="s">
        <v>14</v>
      </c>
      <c r="F11" s="105" t="s">
        <v>15</v>
      </c>
      <c r="G11" s="105" t="s">
        <v>16</v>
      </c>
      <c r="H11" s="105" t="s">
        <v>17</v>
      </c>
      <c r="I11" s="105" t="s">
        <v>0</v>
      </c>
    </row>
    <row r="12" spans="2:9" ht="354" customHeight="1" x14ac:dyDescent="0.25">
      <c r="B12" s="297" t="s">
        <v>369</v>
      </c>
      <c r="C12" s="147" t="s">
        <v>368</v>
      </c>
      <c r="D12" s="298" t="s">
        <v>39</v>
      </c>
      <c r="E12" s="299" t="s">
        <v>466</v>
      </c>
      <c r="F12" s="299" t="s">
        <v>467</v>
      </c>
      <c r="G12" s="299" t="s">
        <v>466</v>
      </c>
      <c r="H12" s="299"/>
      <c r="I12" s="297"/>
    </row>
    <row r="13" spans="2:9" ht="289.5" customHeight="1" x14ac:dyDescent="0.25">
      <c r="B13" s="300" t="s">
        <v>373</v>
      </c>
      <c r="C13" s="300" t="s">
        <v>372</v>
      </c>
      <c r="D13" s="298" t="s">
        <v>39</v>
      </c>
      <c r="E13" s="299" t="s">
        <v>466</v>
      </c>
      <c r="F13" s="299" t="s">
        <v>467</v>
      </c>
      <c r="G13" s="299" t="s">
        <v>466</v>
      </c>
      <c r="H13" s="299"/>
      <c r="I13" s="297"/>
    </row>
    <row r="14" spans="2:9" ht="161.25" customHeight="1" x14ac:dyDescent="0.25">
      <c r="B14" s="297" t="s">
        <v>381</v>
      </c>
      <c r="C14" s="301" t="s">
        <v>380</v>
      </c>
      <c r="D14" s="298" t="s">
        <v>39</v>
      </c>
      <c r="E14" s="299" t="s">
        <v>466</v>
      </c>
      <c r="F14" s="299" t="s">
        <v>467</v>
      </c>
      <c r="G14" s="299" t="s">
        <v>466</v>
      </c>
      <c r="H14" s="299"/>
      <c r="I14" s="297"/>
    </row>
    <row r="15" spans="2:9" ht="163.5" customHeight="1" x14ac:dyDescent="0.25">
      <c r="B15" s="297" t="s">
        <v>387</v>
      </c>
      <c r="C15" s="301" t="s">
        <v>385</v>
      </c>
      <c r="D15" s="298" t="s">
        <v>39</v>
      </c>
      <c r="E15" s="299" t="s">
        <v>466</v>
      </c>
      <c r="F15" s="299" t="s">
        <v>467</v>
      </c>
      <c r="G15" s="299" t="s">
        <v>466</v>
      </c>
      <c r="H15" s="299"/>
      <c r="I15" s="297"/>
    </row>
    <row r="16" spans="2:9" ht="135" customHeight="1" x14ac:dyDescent="0.25">
      <c r="B16" s="297" t="s">
        <v>154</v>
      </c>
      <c r="C16" s="302" t="s">
        <v>392</v>
      </c>
      <c r="D16" s="298" t="s">
        <v>39</v>
      </c>
      <c r="E16" s="299" t="s">
        <v>466</v>
      </c>
      <c r="F16" s="299" t="s">
        <v>467</v>
      </c>
      <c r="G16" s="299" t="s">
        <v>466</v>
      </c>
      <c r="H16" s="299"/>
      <c r="I16" s="297"/>
    </row>
    <row r="17" spans="2:9" ht="147.75" customHeight="1" x14ac:dyDescent="0.25">
      <c r="B17" s="297" t="s">
        <v>398</v>
      </c>
      <c r="C17" s="302" t="s">
        <v>396</v>
      </c>
      <c r="D17" s="298" t="s">
        <v>39</v>
      </c>
      <c r="E17" s="299" t="s">
        <v>466</v>
      </c>
      <c r="F17" s="299" t="s">
        <v>467</v>
      </c>
      <c r="G17" s="299" t="s">
        <v>466</v>
      </c>
      <c r="H17" s="299"/>
      <c r="I17" s="297"/>
    </row>
    <row r="18" spans="2:9" ht="171.75" customHeight="1" x14ac:dyDescent="0.25">
      <c r="B18" s="297" t="s">
        <v>398</v>
      </c>
      <c r="C18" s="302" t="s">
        <v>400</v>
      </c>
      <c r="D18" s="298" t="s">
        <v>39</v>
      </c>
      <c r="E18" s="299" t="s">
        <v>466</v>
      </c>
      <c r="F18" s="299" t="s">
        <v>467</v>
      </c>
      <c r="G18" s="299" t="s">
        <v>466</v>
      </c>
      <c r="H18" s="299"/>
      <c r="I18" s="297"/>
    </row>
    <row r="19" spans="2:9" ht="168.75" customHeight="1" x14ac:dyDescent="0.25">
      <c r="B19" s="297" t="s">
        <v>404</v>
      </c>
      <c r="C19" s="302" t="s">
        <v>405</v>
      </c>
      <c r="D19" s="298" t="s">
        <v>39</v>
      </c>
      <c r="E19" s="299" t="s">
        <v>466</v>
      </c>
      <c r="F19" s="299" t="s">
        <v>467</v>
      </c>
      <c r="G19" s="299" t="s">
        <v>466</v>
      </c>
      <c r="H19" s="299"/>
      <c r="I19" s="297"/>
    </row>
    <row r="20" spans="2:9" ht="157.5" customHeight="1" x14ac:dyDescent="0.25">
      <c r="B20" s="297" t="s">
        <v>411</v>
      </c>
      <c r="C20" s="302" t="s">
        <v>409</v>
      </c>
      <c r="D20" s="298" t="s">
        <v>39</v>
      </c>
      <c r="E20" s="299" t="s">
        <v>466</v>
      </c>
      <c r="F20" s="299" t="s">
        <v>467</v>
      </c>
      <c r="G20" s="299" t="s">
        <v>466</v>
      </c>
      <c r="H20" s="299"/>
      <c r="I20" s="297"/>
    </row>
    <row r="21" spans="2:9" ht="228" customHeight="1" x14ac:dyDescent="0.25">
      <c r="B21" s="297" t="s">
        <v>415</v>
      </c>
      <c r="C21" s="302" t="s">
        <v>414</v>
      </c>
      <c r="D21" s="298" t="s">
        <v>39</v>
      </c>
      <c r="E21" s="299" t="s">
        <v>466</v>
      </c>
      <c r="F21" s="299" t="s">
        <v>467</v>
      </c>
      <c r="G21" s="299" t="s">
        <v>466</v>
      </c>
      <c r="H21" s="299"/>
      <c r="I21" s="297"/>
    </row>
    <row r="22" spans="2:9" ht="173.25" customHeight="1" x14ac:dyDescent="0.25">
      <c r="B22" s="297" t="s">
        <v>453</v>
      </c>
      <c r="C22" s="302" t="s">
        <v>452</v>
      </c>
      <c r="D22" s="298" t="s">
        <v>39</v>
      </c>
      <c r="E22" s="299" t="s">
        <v>466</v>
      </c>
      <c r="F22" s="299" t="s">
        <v>467</v>
      </c>
      <c r="G22" s="299" t="s">
        <v>466</v>
      </c>
      <c r="H22" s="299"/>
      <c r="I22" s="297"/>
    </row>
  </sheetData>
  <mergeCells count="6">
    <mergeCell ref="B10:C10"/>
    <mergeCell ref="D10:I10"/>
    <mergeCell ref="C3:I3"/>
    <mergeCell ref="C4:I4"/>
    <mergeCell ref="B8:I8"/>
    <mergeCell ref="B9:I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Contenido</vt:lpstr>
      <vt:lpstr>0_CATALOGO_PRODUCTOS</vt:lpstr>
      <vt:lpstr>1_PEI_POM_APoblación </vt:lpstr>
      <vt:lpstr>2_Analisis_actores</vt:lpstr>
      <vt:lpstr>3_Disponibilidad Financiera</vt:lpstr>
      <vt:lpstr>4_POA </vt:lpstr>
      <vt:lpstr>5_Estructura programatica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Hercy De León</dc:creator>
  <cp:keywords>Metodología</cp:keywords>
  <cp:lastModifiedBy>Presupuesto</cp:lastModifiedBy>
  <cp:lastPrinted>2020-01-10T15:30:53Z</cp:lastPrinted>
  <dcterms:created xsi:type="dcterms:W3CDTF">2016-03-03T12:26:08Z</dcterms:created>
  <dcterms:modified xsi:type="dcterms:W3CDTF">2020-02-10T22:28:29Z</dcterms:modified>
</cp:coreProperties>
</file>